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uch-2910\EDPDSERV$\EDRU\CR&amp;I\DICK\1. Council\C1 Population Size and Comparison ONS\"/>
    </mc:Choice>
  </mc:AlternateContent>
  <xr:revisionPtr revIDLastSave="0" documentId="8_{E3FF635D-8CF9-4A59-9CCE-EF9D58BD269A}" xr6:coauthVersionLast="47" xr6:coauthVersionMax="47" xr10:uidLastSave="{00000000-0000-0000-0000-000000000000}"/>
  <bookViews>
    <workbookView xWindow="-120" yWindow="-120" windowWidth="29040" windowHeight="15720" activeTab="2" xr2:uid="{2B10C403-6DF8-49A2-8B7C-9C40974EA42B}"/>
  </bookViews>
  <sheets>
    <sheet name="Mid-2022 Persons" sheetId="2" r:id="rId1"/>
    <sheet name="Mid-2023 Persons" sheetId="3" r:id="rId2"/>
    <sheet name="Mid-2024 Persons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Z120" i="3" l="1"/>
  <c r="DY120" i="3"/>
  <c r="DX120" i="3"/>
  <c r="AI120" i="3"/>
  <c r="AH120" i="3"/>
  <c r="AG120" i="3"/>
  <c r="AF120" i="3"/>
  <c r="AE120" i="3"/>
  <c r="AD120" i="3"/>
  <c r="AC120" i="3"/>
  <c r="AB120" i="3"/>
  <c r="AA120" i="3"/>
  <c r="Z120" i="3"/>
  <c r="Y120" i="3"/>
  <c r="X120" i="3"/>
  <c r="W120" i="3"/>
  <c r="V120" i="3"/>
  <c r="U120" i="3"/>
  <c r="T120" i="3"/>
  <c r="S120" i="3"/>
  <c r="R120" i="3"/>
  <c r="Q120" i="3"/>
  <c r="P120" i="3"/>
  <c r="O120" i="3"/>
  <c r="N120" i="3"/>
  <c r="M120" i="3"/>
  <c r="L120" i="3"/>
  <c r="K120" i="3"/>
  <c r="J120" i="3"/>
  <c r="I120" i="3"/>
  <c r="H120" i="3"/>
  <c r="G120" i="3"/>
  <c r="F120" i="3"/>
  <c r="DW120" i="3" s="1"/>
  <c r="E120" i="3"/>
  <c r="D120" i="3"/>
  <c r="DZ119" i="3"/>
  <c r="DY119" i="3"/>
  <c r="DX119" i="3"/>
  <c r="AI119" i="3"/>
  <c r="AH119" i="3"/>
  <c r="AG119" i="3"/>
  <c r="AF119" i="3"/>
  <c r="AE119" i="3"/>
  <c r="AD119" i="3"/>
  <c r="AC119" i="3"/>
  <c r="AB119" i="3"/>
  <c r="AA119" i="3"/>
  <c r="Z119" i="3"/>
  <c r="Y119" i="3"/>
  <c r="X119" i="3"/>
  <c r="W119" i="3"/>
  <c r="V119" i="3"/>
  <c r="U119" i="3"/>
  <c r="T119" i="3"/>
  <c r="S119" i="3"/>
  <c r="R119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DW119" i="3" s="1"/>
  <c r="E119" i="3"/>
  <c r="D119" i="3"/>
  <c r="DZ118" i="3"/>
  <c r="DY118" i="3"/>
  <c r="DX118" i="3"/>
  <c r="AI118" i="3"/>
  <c r="AH118" i="3"/>
  <c r="AG118" i="3"/>
  <c r="AF118" i="3"/>
  <c r="AE118" i="3"/>
  <c r="AD118" i="3"/>
  <c r="AC118" i="3"/>
  <c r="AB118" i="3"/>
  <c r="AA118" i="3"/>
  <c r="Z118" i="3"/>
  <c r="Y118" i="3"/>
  <c r="X118" i="3"/>
  <c r="W118" i="3"/>
  <c r="V118" i="3"/>
  <c r="U118" i="3"/>
  <c r="T118" i="3"/>
  <c r="S118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DW118" i="3" s="1"/>
  <c r="E118" i="3"/>
  <c r="D118" i="3"/>
  <c r="DZ117" i="3"/>
  <c r="DY117" i="3"/>
  <c r="DX117" i="3"/>
  <c r="AI117" i="3"/>
  <c r="AH117" i="3"/>
  <c r="AG117" i="3"/>
  <c r="AF117" i="3"/>
  <c r="AE117" i="3"/>
  <c r="AD117" i="3"/>
  <c r="AC117" i="3"/>
  <c r="AB117" i="3"/>
  <c r="AA117" i="3"/>
  <c r="Z117" i="3"/>
  <c r="Y117" i="3"/>
  <c r="X117" i="3"/>
  <c r="W117" i="3"/>
  <c r="V117" i="3"/>
  <c r="U117" i="3"/>
  <c r="T117" i="3"/>
  <c r="S117" i="3"/>
  <c r="R117" i="3"/>
  <c r="Q117" i="3"/>
  <c r="P117" i="3"/>
  <c r="O117" i="3"/>
  <c r="N117" i="3"/>
  <c r="M117" i="3"/>
  <c r="L117" i="3"/>
  <c r="K117" i="3"/>
  <c r="J117" i="3"/>
  <c r="I117" i="3"/>
  <c r="H117" i="3"/>
  <c r="G117" i="3"/>
  <c r="F117" i="3"/>
  <c r="DW117" i="3" s="1"/>
  <c r="E117" i="3"/>
  <c r="D117" i="3"/>
  <c r="DZ116" i="3"/>
  <c r="DY116" i="3"/>
  <c r="DX116" i="3"/>
  <c r="AI116" i="3"/>
  <c r="AH116" i="3"/>
  <c r="AG116" i="3"/>
  <c r="AF116" i="3"/>
  <c r="AE116" i="3"/>
  <c r="AD116" i="3"/>
  <c r="AC116" i="3"/>
  <c r="AB116" i="3"/>
  <c r="AA116" i="3"/>
  <c r="Z116" i="3"/>
  <c r="Y116" i="3"/>
  <c r="X116" i="3"/>
  <c r="W116" i="3"/>
  <c r="V116" i="3"/>
  <c r="U116" i="3"/>
  <c r="T116" i="3"/>
  <c r="S116" i="3"/>
  <c r="R116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DW116" i="3" s="1"/>
  <c r="E116" i="3"/>
  <c r="D116" i="3"/>
  <c r="DZ115" i="3"/>
  <c r="DY115" i="3"/>
  <c r="DX115" i="3"/>
  <c r="AI115" i="3"/>
  <c r="AH115" i="3"/>
  <c r="AG115" i="3"/>
  <c r="AF115" i="3"/>
  <c r="AE115" i="3"/>
  <c r="AD115" i="3"/>
  <c r="AC115" i="3"/>
  <c r="AB115" i="3"/>
  <c r="AA115" i="3"/>
  <c r="Z115" i="3"/>
  <c r="Y115" i="3"/>
  <c r="X115" i="3"/>
  <c r="W115" i="3"/>
  <c r="V115" i="3"/>
  <c r="U115" i="3"/>
  <c r="T115" i="3"/>
  <c r="S115" i="3"/>
  <c r="R115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DW115" i="3" s="1"/>
  <c r="E115" i="3"/>
  <c r="D115" i="3"/>
  <c r="DZ114" i="3"/>
  <c r="DY114" i="3"/>
  <c r="DX114" i="3"/>
  <c r="AI114" i="3"/>
  <c r="AH114" i="3"/>
  <c r="AG114" i="3"/>
  <c r="AF114" i="3"/>
  <c r="AE114" i="3"/>
  <c r="AD114" i="3"/>
  <c r="AC114" i="3"/>
  <c r="AB114" i="3"/>
  <c r="AA114" i="3"/>
  <c r="Z114" i="3"/>
  <c r="Y114" i="3"/>
  <c r="X114" i="3"/>
  <c r="W114" i="3"/>
  <c r="V114" i="3"/>
  <c r="U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DW114" i="3" s="1"/>
  <c r="E114" i="3"/>
  <c r="D114" i="3"/>
  <c r="DZ113" i="3"/>
  <c r="DY113" i="3"/>
  <c r="DX113" i="3"/>
  <c r="AI113" i="3"/>
  <c r="AH113" i="3"/>
  <c r="AG113" i="3"/>
  <c r="AF113" i="3"/>
  <c r="AE113" i="3"/>
  <c r="AD113" i="3"/>
  <c r="AC113" i="3"/>
  <c r="AB113" i="3"/>
  <c r="AA113" i="3"/>
  <c r="Z113" i="3"/>
  <c r="Y113" i="3"/>
  <c r="X113" i="3"/>
  <c r="W113" i="3"/>
  <c r="V113" i="3"/>
  <c r="U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DW113" i="3" s="1"/>
  <c r="E113" i="3"/>
  <c r="D113" i="3"/>
  <c r="DZ112" i="3"/>
  <c r="DY112" i="3"/>
  <c r="DX112" i="3"/>
  <c r="AI112" i="3"/>
  <c r="AH112" i="3"/>
  <c r="AG112" i="3"/>
  <c r="AF112" i="3"/>
  <c r="AE112" i="3"/>
  <c r="AD112" i="3"/>
  <c r="AC112" i="3"/>
  <c r="AB112" i="3"/>
  <c r="AA112" i="3"/>
  <c r="Z112" i="3"/>
  <c r="Y112" i="3"/>
  <c r="X112" i="3"/>
  <c r="W112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DW112" i="3" s="1"/>
  <c r="E112" i="3"/>
  <c r="D112" i="3"/>
  <c r="DZ111" i="3"/>
  <c r="DY111" i="3"/>
  <c r="DX111" i="3"/>
  <c r="AI111" i="3"/>
  <c r="AH111" i="3"/>
  <c r="AG111" i="3"/>
  <c r="AF111" i="3"/>
  <c r="AE111" i="3"/>
  <c r="AD111" i="3"/>
  <c r="AC111" i="3"/>
  <c r="AB111" i="3"/>
  <c r="AA111" i="3"/>
  <c r="Z111" i="3"/>
  <c r="Y111" i="3"/>
  <c r="X111" i="3"/>
  <c r="W111" i="3"/>
  <c r="V111" i="3"/>
  <c r="U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DW111" i="3" s="1"/>
  <c r="E111" i="3"/>
  <c r="D111" i="3"/>
  <c r="DV110" i="3"/>
  <c r="DU110" i="3"/>
  <c r="DT110" i="3"/>
  <c r="DS110" i="3"/>
  <c r="DR110" i="3"/>
  <c r="DQ110" i="3"/>
  <c r="DP110" i="3"/>
  <c r="DO110" i="3"/>
  <c r="DN110" i="3"/>
  <c r="DM110" i="3"/>
  <c r="DL110" i="3"/>
  <c r="DK110" i="3"/>
  <c r="DJ110" i="3"/>
  <c r="DI110" i="3"/>
  <c r="DH110" i="3"/>
  <c r="DG110" i="3"/>
  <c r="DF110" i="3"/>
  <c r="DE110" i="3"/>
  <c r="DD110" i="3"/>
  <c r="DC110" i="3"/>
  <c r="DB110" i="3"/>
  <c r="DA110" i="3"/>
  <c r="CZ110" i="3"/>
  <c r="CY110" i="3"/>
  <c r="CX110" i="3"/>
  <c r="CW110" i="3"/>
  <c r="CV110" i="3"/>
  <c r="CU110" i="3"/>
  <c r="CT110" i="3"/>
  <c r="CS110" i="3"/>
  <c r="CR110" i="3"/>
  <c r="CQ110" i="3"/>
  <c r="CP110" i="3"/>
  <c r="CO110" i="3"/>
  <c r="CN110" i="3"/>
  <c r="CM110" i="3"/>
  <c r="CL110" i="3"/>
  <c r="CK110" i="3"/>
  <c r="CJ110" i="3"/>
  <c r="CI110" i="3"/>
  <c r="CH110" i="3"/>
  <c r="CG110" i="3"/>
  <c r="CF110" i="3"/>
  <c r="CE110" i="3"/>
  <c r="CD110" i="3"/>
  <c r="CC110" i="3"/>
  <c r="CB110" i="3"/>
  <c r="CA110" i="3"/>
  <c r="BZ110" i="3"/>
  <c r="BY110" i="3"/>
  <c r="BX110" i="3"/>
  <c r="BW110" i="3"/>
  <c r="BV110" i="3"/>
  <c r="BU110" i="3"/>
  <c r="BT110" i="3"/>
  <c r="BS110" i="3"/>
  <c r="BR110" i="3"/>
  <c r="BQ110" i="3"/>
  <c r="BP110" i="3"/>
  <c r="BO110" i="3"/>
  <c r="BN110" i="3"/>
  <c r="BM110" i="3"/>
  <c r="BL110" i="3"/>
  <c r="BK110" i="3"/>
  <c r="BJ110" i="3"/>
  <c r="BI110" i="3"/>
  <c r="BH110" i="3"/>
  <c r="BG110" i="3"/>
  <c r="BF110" i="3"/>
  <c r="BE110" i="3"/>
  <c r="BD110" i="3"/>
  <c r="BC110" i="3"/>
  <c r="BB110" i="3"/>
  <c r="BA110" i="3"/>
  <c r="AZ110" i="3"/>
  <c r="AY110" i="3"/>
  <c r="AX110" i="3"/>
  <c r="AW110" i="3"/>
  <c r="AV110" i="3"/>
  <c r="AU110" i="3"/>
  <c r="AT110" i="3"/>
  <c r="AS110" i="3"/>
  <c r="AR110" i="3"/>
  <c r="AQ110" i="3"/>
  <c r="AP110" i="3"/>
  <c r="AO110" i="3"/>
  <c r="AN110" i="3"/>
  <c r="AM110" i="3"/>
  <c r="AL110" i="3"/>
  <c r="AK110" i="3"/>
  <c r="AJ110" i="3"/>
  <c r="DZ109" i="3"/>
  <c r="DY109" i="3"/>
  <c r="DX109" i="3"/>
  <c r="AI109" i="3"/>
  <c r="AH109" i="3"/>
  <c r="AG109" i="3"/>
  <c r="AF109" i="3"/>
  <c r="AE109" i="3"/>
  <c r="AD109" i="3"/>
  <c r="AC109" i="3"/>
  <c r="AB109" i="3"/>
  <c r="AA109" i="3"/>
  <c r="Z109" i="3"/>
  <c r="Y109" i="3"/>
  <c r="X109" i="3"/>
  <c r="W109" i="3"/>
  <c r="V109" i="3"/>
  <c r="U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DW109" i="3" s="1"/>
  <c r="E109" i="3"/>
  <c r="D109" i="3"/>
  <c r="DZ108" i="3"/>
  <c r="DY108" i="3"/>
  <c r="DX108" i="3"/>
  <c r="AI108" i="3"/>
  <c r="AH108" i="3"/>
  <c r="AG108" i="3"/>
  <c r="AF108" i="3"/>
  <c r="AE108" i="3"/>
  <c r="AD108" i="3"/>
  <c r="AC108" i="3"/>
  <c r="AB108" i="3"/>
  <c r="AA108" i="3"/>
  <c r="Z108" i="3"/>
  <c r="Y108" i="3"/>
  <c r="X108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DW108" i="3" s="1"/>
  <c r="E108" i="3"/>
  <c r="D108" i="3"/>
  <c r="DZ107" i="3"/>
  <c r="DY107" i="3"/>
  <c r="DX107" i="3"/>
  <c r="AI107" i="3"/>
  <c r="AH107" i="3"/>
  <c r="AG107" i="3"/>
  <c r="AF107" i="3"/>
  <c r="AE107" i="3"/>
  <c r="AD107" i="3"/>
  <c r="AC107" i="3"/>
  <c r="AB107" i="3"/>
  <c r="AA107" i="3"/>
  <c r="Z107" i="3"/>
  <c r="Y107" i="3"/>
  <c r="X107" i="3"/>
  <c r="W107" i="3"/>
  <c r="V107" i="3"/>
  <c r="U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DW107" i="3" s="1"/>
  <c r="E107" i="3"/>
  <c r="D107" i="3"/>
  <c r="DZ106" i="3"/>
  <c r="DY106" i="3"/>
  <c r="DX106" i="3"/>
  <c r="AI106" i="3"/>
  <c r="AH106" i="3"/>
  <c r="AG106" i="3"/>
  <c r="AF106" i="3"/>
  <c r="AE106" i="3"/>
  <c r="AD106" i="3"/>
  <c r="AC106" i="3"/>
  <c r="AB106" i="3"/>
  <c r="AA106" i="3"/>
  <c r="Z106" i="3"/>
  <c r="Y106" i="3"/>
  <c r="X106" i="3"/>
  <c r="W106" i="3"/>
  <c r="V106" i="3"/>
  <c r="U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DW106" i="3" s="1"/>
  <c r="E106" i="3"/>
  <c r="D106" i="3"/>
  <c r="DZ105" i="3"/>
  <c r="DY105" i="3"/>
  <c r="DX105" i="3"/>
  <c r="AI105" i="3"/>
  <c r="AH105" i="3"/>
  <c r="AG105" i="3"/>
  <c r="AF105" i="3"/>
  <c r="AE105" i="3"/>
  <c r="AD105" i="3"/>
  <c r="AC105" i="3"/>
  <c r="AB105" i="3"/>
  <c r="AA105" i="3"/>
  <c r="Z105" i="3"/>
  <c r="Y105" i="3"/>
  <c r="X105" i="3"/>
  <c r="W105" i="3"/>
  <c r="V105" i="3"/>
  <c r="U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DW105" i="3" s="1"/>
  <c r="E105" i="3"/>
  <c r="D105" i="3"/>
  <c r="DZ104" i="3"/>
  <c r="DY104" i="3"/>
  <c r="DX104" i="3"/>
  <c r="DW104" i="3"/>
  <c r="AI104" i="3"/>
  <c r="AH104" i="3"/>
  <c r="AG104" i="3"/>
  <c r="AF104" i="3"/>
  <c r="AE104" i="3"/>
  <c r="AD104" i="3"/>
  <c r="AC104" i="3"/>
  <c r="AB104" i="3"/>
  <c r="AA104" i="3"/>
  <c r="Z104" i="3"/>
  <c r="Y104" i="3"/>
  <c r="X104" i="3"/>
  <c r="W104" i="3"/>
  <c r="V104" i="3"/>
  <c r="U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DZ103" i="3"/>
  <c r="DY103" i="3"/>
  <c r="DX103" i="3"/>
  <c r="AI103" i="3"/>
  <c r="AH103" i="3"/>
  <c r="AG103" i="3"/>
  <c r="AF103" i="3"/>
  <c r="AE103" i="3"/>
  <c r="AD103" i="3"/>
  <c r="AC103" i="3"/>
  <c r="AB103" i="3"/>
  <c r="AA103" i="3"/>
  <c r="Z103" i="3"/>
  <c r="Y103" i="3"/>
  <c r="X103" i="3"/>
  <c r="W103" i="3"/>
  <c r="V103" i="3"/>
  <c r="U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DW103" i="3" s="1"/>
  <c r="E103" i="3"/>
  <c r="D103" i="3"/>
  <c r="DZ102" i="3"/>
  <c r="DY102" i="3"/>
  <c r="DX102" i="3"/>
  <c r="AI102" i="3"/>
  <c r="AH102" i="3"/>
  <c r="AG102" i="3"/>
  <c r="AF102" i="3"/>
  <c r="AE102" i="3"/>
  <c r="AD102" i="3"/>
  <c r="AC102" i="3"/>
  <c r="AB102" i="3"/>
  <c r="AA102" i="3"/>
  <c r="Z102" i="3"/>
  <c r="Y102" i="3"/>
  <c r="X102" i="3"/>
  <c r="W102" i="3"/>
  <c r="V102" i="3"/>
  <c r="U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DW102" i="3" s="1"/>
  <c r="E102" i="3"/>
  <c r="D102" i="3"/>
  <c r="DZ101" i="3"/>
  <c r="DY101" i="3"/>
  <c r="DX101" i="3"/>
  <c r="AI101" i="3"/>
  <c r="AH101" i="3"/>
  <c r="AG101" i="3"/>
  <c r="AF101" i="3"/>
  <c r="AE101" i="3"/>
  <c r="AD101" i="3"/>
  <c r="AC101" i="3"/>
  <c r="AB101" i="3"/>
  <c r="AA101" i="3"/>
  <c r="Z101" i="3"/>
  <c r="Y101" i="3"/>
  <c r="X101" i="3"/>
  <c r="W101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DW101" i="3" s="1"/>
  <c r="E101" i="3"/>
  <c r="D101" i="3"/>
  <c r="DZ100" i="3"/>
  <c r="DY100" i="3"/>
  <c r="DX100" i="3"/>
  <c r="AI100" i="3"/>
  <c r="AH100" i="3"/>
  <c r="AG100" i="3"/>
  <c r="AF100" i="3"/>
  <c r="AE100" i="3"/>
  <c r="AD100" i="3"/>
  <c r="AC100" i="3"/>
  <c r="AB100" i="3"/>
  <c r="AA100" i="3"/>
  <c r="Z100" i="3"/>
  <c r="Y100" i="3"/>
  <c r="X100" i="3"/>
  <c r="W100" i="3"/>
  <c r="V100" i="3"/>
  <c r="U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DW100" i="3" s="1"/>
  <c r="E100" i="3"/>
  <c r="D100" i="3"/>
  <c r="DZ99" i="3"/>
  <c r="DY99" i="3"/>
  <c r="DX99" i="3"/>
  <c r="AI99" i="3"/>
  <c r="AH99" i="3"/>
  <c r="AG99" i="3"/>
  <c r="AF99" i="3"/>
  <c r="AE99" i="3"/>
  <c r="AD99" i="3"/>
  <c r="AC99" i="3"/>
  <c r="AB99" i="3"/>
  <c r="AA99" i="3"/>
  <c r="Z99" i="3"/>
  <c r="Y99" i="3"/>
  <c r="X99" i="3"/>
  <c r="W99" i="3"/>
  <c r="V99" i="3"/>
  <c r="U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DW99" i="3" s="1"/>
  <c r="E99" i="3"/>
  <c r="D99" i="3"/>
  <c r="DZ98" i="3"/>
  <c r="DY98" i="3"/>
  <c r="DX98" i="3"/>
  <c r="AI98" i="3"/>
  <c r="AH98" i="3"/>
  <c r="AG98" i="3"/>
  <c r="AF98" i="3"/>
  <c r="AE98" i="3"/>
  <c r="AD98" i="3"/>
  <c r="AC98" i="3"/>
  <c r="AB98" i="3"/>
  <c r="AA98" i="3"/>
  <c r="Z98" i="3"/>
  <c r="Y98" i="3"/>
  <c r="X98" i="3"/>
  <c r="W98" i="3"/>
  <c r="V98" i="3"/>
  <c r="U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DW98" i="3" s="1"/>
  <c r="E98" i="3"/>
  <c r="D98" i="3"/>
  <c r="DZ97" i="3"/>
  <c r="DY97" i="3"/>
  <c r="DX97" i="3"/>
  <c r="AI97" i="3"/>
  <c r="AH97" i="3"/>
  <c r="AG97" i="3"/>
  <c r="AF97" i="3"/>
  <c r="AE97" i="3"/>
  <c r="AD97" i="3"/>
  <c r="AC97" i="3"/>
  <c r="AB97" i="3"/>
  <c r="AA97" i="3"/>
  <c r="Z97" i="3"/>
  <c r="Y97" i="3"/>
  <c r="X97" i="3"/>
  <c r="W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DW97" i="3" s="1"/>
  <c r="E97" i="3"/>
  <c r="D97" i="3"/>
  <c r="DZ96" i="3"/>
  <c r="DY96" i="3"/>
  <c r="DX96" i="3"/>
  <c r="AI96" i="3"/>
  <c r="AH96" i="3"/>
  <c r="AG96" i="3"/>
  <c r="AF96" i="3"/>
  <c r="AE96" i="3"/>
  <c r="AD96" i="3"/>
  <c r="AC96" i="3"/>
  <c r="AB96" i="3"/>
  <c r="AA96" i="3"/>
  <c r="Z96" i="3"/>
  <c r="Y96" i="3"/>
  <c r="X96" i="3"/>
  <c r="W96" i="3"/>
  <c r="V96" i="3"/>
  <c r="U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DW96" i="3" s="1"/>
  <c r="E96" i="3"/>
  <c r="D96" i="3"/>
  <c r="DZ95" i="3"/>
  <c r="DY95" i="3"/>
  <c r="DX95" i="3"/>
  <c r="AI95" i="3"/>
  <c r="AH95" i="3"/>
  <c r="AG95" i="3"/>
  <c r="AF95" i="3"/>
  <c r="AE95" i="3"/>
  <c r="AD95" i="3"/>
  <c r="AC95" i="3"/>
  <c r="AB95" i="3"/>
  <c r="AA95" i="3"/>
  <c r="Z95" i="3"/>
  <c r="Y95" i="3"/>
  <c r="X95" i="3"/>
  <c r="W95" i="3"/>
  <c r="V95" i="3"/>
  <c r="U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DW95" i="3" s="1"/>
  <c r="E95" i="3"/>
  <c r="D95" i="3"/>
  <c r="DZ94" i="3"/>
  <c r="DY94" i="3"/>
  <c r="DX94" i="3"/>
  <c r="DW94" i="3"/>
  <c r="AI94" i="3"/>
  <c r="AH94" i="3"/>
  <c r="AG94" i="3"/>
  <c r="AF94" i="3"/>
  <c r="AE94" i="3"/>
  <c r="AD94" i="3"/>
  <c r="AC94" i="3"/>
  <c r="AB94" i="3"/>
  <c r="AA94" i="3"/>
  <c r="Z94" i="3"/>
  <c r="Y94" i="3"/>
  <c r="X94" i="3"/>
  <c r="W94" i="3"/>
  <c r="V94" i="3"/>
  <c r="U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DZ93" i="3"/>
  <c r="DY93" i="3"/>
  <c r="DX93" i="3"/>
  <c r="AI93" i="3"/>
  <c r="AH93" i="3"/>
  <c r="AG93" i="3"/>
  <c r="AF93" i="3"/>
  <c r="AE93" i="3"/>
  <c r="AD93" i="3"/>
  <c r="AC93" i="3"/>
  <c r="AB93" i="3"/>
  <c r="AA93" i="3"/>
  <c r="Z93" i="3"/>
  <c r="Y93" i="3"/>
  <c r="X93" i="3"/>
  <c r="W93" i="3"/>
  <c r="V93" i="3"/>
  <c r="U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DW93" i="3" s="1"/>
  <c r="E93" i="3"/>
  <c r="D93" i="3"/>
  <c r="DZ92" i="3"/>
  <c r="DY92" i="3"/>
  <c r="DX92" i="3"/>
  <c r="AI92" i="3"/>
  <c r="AH92" i="3"/>
  <c r="AG92" i="3"/>
  <c r="AF92" i="3"/>
  <c r="AE92" i="3"/>
  <c r="AD92" i="3"/>
  <c r="AC92" i="3"/>
  <c r="AB92" i="3"/>
  <c r="AA92" i="3"/>
  <c r="Z92" i="3"/>
  <c r="Y92" i="3"/>
  <c r="X92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DZ91" i="3"/>
  <c r="DY91" i="3"/>
  <c r="DX91" i="3"/>
  <c r="AI91" i="3"/>
  <c r="AH91" i="3"/>
  <c r="AG91" i="3"/>
  <c r="AF91" i="3"/>
  <c r="AE91" i="3"/>
  <c r="AD91" i="3"/>
  <c r="AC91" i="3"/>
  <c r="AB91" i="3"/>
  <c r="AA91" i="3"/>
  <c r="Z91" i="3"/>
  <c r="Y91" i="3"/>
  <c r="X91" i="3"/>
  <c r="W91" i="3"/>
  <c r="V91" i="3"/>
  <c r="U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DW91" i="3" s="1"/>
  <c r="E91" i="3"/>
  <c r="D91" i="3"/>
  <c r="DZ90" i="3"/>
  <c r="DY90" i="3"/>
  <c r="DX90" i="3"/>
  <c r="AI90" i="3"/>
  <c r="AH90" i="3"/>
  <c r="AG90" i="3"/>
  <c r="AF90" i="3"/>
  <c r="AE90" i="3"/>
  <c r="AD90" i="3"/>
  <c r="AC90" i="3"/>
  <c r="AB90" i="3"/>
  <c r="AA90" i="3"/>
  <c r="Z90" i="3"/>
  <c r="Y90" i="3"/>
  <c r="X90" i="3"/>
  <c r="W90" i="3"/>
  <c r="V90" i="3"/>
  <c r="U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DW90" i="3" s="1"/>
  <c r="E90" i="3"/>
  <c r="D90" i="3"/>
  <c r="DZ89" i="3"/>
  <c r="DY89" i="3"/>
  <c r="DX89" i="3"/>
  <c r="AI89" i="3"/>
  <c r="AH89" i="3"/>
  <c r="AG89" i="3"/>
  <c r="AF89" i="3"/>
  <c r="AE89" i="3"/>
  <c r="AD89" i="3"/>
  <c r="AC89" i="3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DW89" i="3" s="1"/>
  <c r="E89" i="3"/>
  <c r="D89" i="3"/>
  <c r="DZ88" i="3"/>
  <c r="DY88" i="3"/>
  <c r="DX88" i="3"/>
  <c r="AI88" i="3"/>
  <c r="AH88" i="3"/>
  <c r="AG88" i="3"/>
  <c r="AF88" i="3"/>
  <c r="AE88" i="3"/>
  <c r="AD88" i="3"/>
  <c r="AC88" i="3"/>
  <c r="AB88" i="3"/>
  <c r="AA88" i="3"/>
  <c r="Z88" i="3"/>
  <c r="Y88" i="3"/>
  <c r="X88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DW88" i="3" s="1"/>
  <c r="E88" i="3"/>
  <c r="D88" i="3"/>
  <c r="DZ87" i="3"/>
  <c r="DY87" i="3"/>
  <c r="DX87" i="3"/>
  <c r="AI87" i="3"/>
  <c r="AH87" i="3"/>
  <c r="AG87" i="3"/>
  <c r="AF87" i="3"/>
  <c r="AE87" i="3"/>
  <c r="AD87" i="3"/>
  <c r="AC87" i="3"/>
  <c r="AB87" i="3"/>
  <c r="AA87" i="3"/>
  <c r="Z87" i="3"/>
  <c r="Y87" i="3"/>
  <c r="X87" i="3"/>
  <c r="W87" i="3"/>
  <c r="V87" i="3"/>
  <c r="U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DW87" i="3" s="1"/>
  <c r="E87" i="3"/>
  <c r="D87" i="3"/>
  <c r="DZ86" i="3"/>
  <c r="DY86" i="3"/>
  <c r="DX86" i="3"/>
  <c r="DW86" i="3"/>
  <c r="AI86" i="3"/>
  <c r="AH86" i="3"/>
  <c r="AG86" i="3"/>
  <c r="AF86" i="3"/>
  <c r="AE86" i="3"/>
  <c r="AD86" i="3"/>
  <c r="AC86" i="3"/>
  <c r="AB86" i="3"/>
  <c r="AA86" i="3"/>
  <c r="Z86" i="3"/>
  <c r="Y86" i="3"/>
  <c r="X86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DZ85" i="3"/>
  <c r="DY85" i="3"/>
  <c r="DX85" i="3"/>
  <c r="AI85" i="3"/>
  <c r="AH85" i="3"/>
  <c r="AG85" i="3"/>
  <c r="AF85" i="3"/>
  <c r="AE85" i="3"/>
  <c r="AD85" i="3"/>
  <c r="AC85" i="3"/>
  <c r="AB85" i="3"/>
  <c r="AA85" i="3"/>
  <c r="Z85" i="3"/>
  <c r="Y85" i="3"/>
  <c r="X85" i="3"/>
  <c r="W85" i="3"/>
  <c r="V85" i="3"/>
  <c r="U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DW85" i="3" s="1"/>
  <c r="E85" i="3"/>
  <c r="D85" i="3"/>
  <c r="DZ84" i="3"/>
  <c r="DY84" i="3"/>
  <c r="DX84" i="3"/>
  <c r="DW84" i="3"/>
  <c r="AI84" i="3"/>
  <c r="AH84" i="3"/>
  <c r="AG84" i="3"/>
  <c r="AF84" i="3"/>
  <c r="AE84" i="3"/>
  <c r="AD84" i="3"/>
  <c r="AC84" i="3"/>
  <c r="AB84" i="3"/>
  <c r="AA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DZ83" i="3"/>
  <c r="DY83" i="3"/>
  <c r="DX83" i="3"/>
  <c r="AI83" i="3"/>
  <c r="AH83" i="3"/>
  <c r="AG83" i="3"/>
  <c r="AF83" i="3"/>
  <c r="AE83" i="3"/>
  <c r="AD83" i="3"/>
  <c r="AC83" i="3"/>
  <c r="AB83" i="3"/>
  <c r="AA83" i="3"/>
  <c r="Z83" i="3"/>
  <c r="Y83" i="3"/>
  <c r="X83" i="3"/>
  <c r="W83" i="3"/>
  <c r="V83" i="3"/>
  <c r="U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DW83" i="3" s="1"/>
  <c r="E83" i="3"/>
  <c r="D83" i="3"/>
  <c r="DZ82" i="3"/>
  <c r="DY82" i="3"/>
  <c r="DX82" i="3"/>
  <c r="DW82" i="3"/>
  <c r="AI82" i="3"/>
  <c r="AH82" i="3"/>
  <c r="AG82" i="3"/>
  <c r="AF82" i="3"/>
  <c r="AE82" i="3"/>
  <c r="AD82" i="3"/>
  <c r="AC82" i="3"/>
  <c r="AB82" i="3"/>
  <c r="AA82" i="3"/>
  <c r="Z82" i="3"/>
  <c r="Y82" i="3"/>
  <c r="X82" i="3"/>
  <c r="W82" i="3"/>
  <c r="V82" i="3"/>
  <c r="U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DZ81" i="3"/>
  <c r="DY81" i="3"/>
  <c r="DX81" i="3"/>
  <c r="AI81" i="3"/>
  <c r="AH81" i="3"/>
  <c r="AG81" i="3"/>
  <c r="AF81" i="3"/>
  <c r="AE81" i="3"/>
  <c r="AD81" i="3"/>
  <c r="AC81" i="3"/>
  <c r="AB81" i="3"/>
  <c r="AA81" i="3"/>
  <c r="Z81" i="3"/>
  <c r="Y81" i="3"/>
  <c r="X81" i="3"/>
  <c r="W81" i="3"/>
  <c r="V81" i="3"/>
  <c r="U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DW81" i="3" s="1"/>
  <c r="E81" i="3"/>
  <c r="D81" i="3"/>
  <c r="DZ80" i="3"/>
  <c r="DY80" i="3"/>
  <c r="DX80" i="3"/>
  <c r="AI80" i="3"/>
  <c r="AH80" i="3"/>
  <c r="AG80" i="3"/>
  <c r="AF80" i="3"/>
  <c r="AE80" i="3"/>
  <c r="AD80" i="3"/>
  <c r="AC80" i="3"/>
  <c r="AB80" i="3"/>
  <c r="AA80" i="3"/>
  <c r="Z80" i="3"/>
  <c r="Y80" i="3"/>
  <c r="X80" i="3"/>
  <c r="W80" i="3"/>
  <c r="V80" i="3"/>
  <c r="U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DW80" i="3" s="1"/>
  <c r="E80" i="3"/>
  <c r="D80" i="3"/>
  <c r="DZ79" i="3"/>
  <c r="DY79" i="3"/>
  <c r="DX79" i="3"/>
  <c r="AI79" i="3"/>
  <c r="AH79" i="3"/>
  <c r="AG79" i="3"/>
  <c r="AF79" i="3"/>
  <c r="AE79" i="3"/>
  <c r="AD79" i="3"/>
  <c r="AC79" i="3"/>
  <c r="AB79" i="3"/>
  <c r="AA79" i="3"/>
  <c r="Z79" i="3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DW79" i="3" s="1"/>
  <c r="E79" i="3"/>
  <c r="D79" i="3"/>
  <c r="DZ78" i="3"/>
  <c r="DY78" i="3"/>
  <c r="DX78" i="3"/>
  <c r="AI78" i="3"/>
  <c r="AH78" i="3"/>
  <c r="AG78" i="3"/>
  <c r="AF78" i="3"/>
  <c r="AE78" i="3"/>
  <c r="AD78" i="3"/>
  <c r="AC78" i="3"/>
  <c r="AB78" i="3"/>
  <c r="AA78" i="3"/>
  <c r="Z78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DW78" i="3" s="1"/>
  <c r="E78" i="3"/>
  <c r="D78" i="3"/>
  <c r="DZ77" i="3"/>
  <c r="DY77" i="3"/>
  <c r="DX77" i="3"/>
  <c r="AI77" i="3"/>
  <c r="AH77" i="3"/>
  <c r="AG77" i="3"/>
  <c r="AF77" i="3"/>
  <c r="AE77" i="3"/>
  <c r="AD77" i="3"/>
  <c r="AC77" i="3"/>
  <c r="AB77" i="3"/>
  <c r="AA77" i="3"/>
  <c r="Z77" i="3"/>
  <c r="Y77" i="3"/>
  <c r="X77" i="3"/>
  <c r="W77" i="3"/>
  <c r="V77" i="3"/>
  <c r="U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DW77" i="3" s="1"/>
  <c r="E77" i="3"/>
  <c r="D77" i="3"/>
  <c r="DZ76" i="3"/>
  <c r="DY76" i="3"/>
  <c r="DX76" i="3"/>
  <c r="AI76" i="3"/>
  <c r="AH76" i="3"/>
  <c r="AG76" i="3"/>
  <c r="AF76" i="3"/>
  <c r="AE76" i="3"/>
  <c r="AD76" i="3"/>
  <c r="AC76" i="3"/>
  <c r="AB76" i="3"/>
  <c r="AA76" i="3"/>
  <c r="Z76" i="3"/>
  <c r="Y76" i="3"/>
  <c r="X76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DW76" i="3" s="1"/>
  <c r="E76" i="3"/>
  <c r="D76" i="3"/>
  <c r="DZ75" i="3"/>
  <c r="DY75" i="3"/>
  <c r="DX75" i="3"/>
  <c r="AI75" i="3"/>
  <c r="AH75" i="3"/>
  <c r="AG75" i="3"/>
  <c r="AF75" i="3"/>
  <c r="AE75" i="3"/>
  <c r="AD75" i="3"/>
  <c r="AC75" i="3"/>
  <c r="AB75" i="3"/>
  <c r="AA75" i="3"/>
  <c r="Z75" i="3"/>
  <c r="Y75" i="3"/>
  <c r="X75" i="3"/>
  <c r="W75" i="3"/>
  <c r="V75" i="3"/>
  <c r="U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DW75" i="3" s="1"/>
  <c r="E75" i="3"/>
  <c r="D75" i="3"/>
  <c r="DZ74" i="3"/>
  <c r="DY74" i="3"/>
  <c r="DX74" i="3"/>
  <c r="AI74" i="3"/>
  <c r="AH74" i="3"/>
  <c r="AG74" i="3"/>
  <c r="AF74" i="3"/>
  <c r="AE74" i="3"/>
  <c r="AD74" i="3"/>
  <c r="AC74" i="3"/>
  <c r="AB74" i="3"/>
  <c r="AA74" i="3"/>
  <c r="Z74" i="3"/>
  <c r="Y74" i="3"/>
  <c r="X74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DW74" i="3" s="1"/>
  <c r="E74" i="3"/>
  <c r="D74" i="3"/>
  <c r="DZ73" i="3"/>
  <c r="DY73" i="3"/>
  <c r="DX73" i="3"/>
  <c r="AI73" i="3"/>
  <c r="AH73" i="3"/>
  <c r="AG73" i="3"/>
  <c r="AF73" i="3"/>
  <c r="AE73" i="3"/>
  <c r="AD73" i="3"/>
  <c r="AC73" i="3"/>
  <c r="AB73" i="3"/>
  <c r="AA73" i="3"/>
  <c r="Z73" i="3"/>
  <c r="Y73" i="3"/>
  <c r="X73" i="3"/>
  <c r="W73" i="3"/>
  <c r="V73" i="3"/>
  <c r="U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DW73" i="3" s="1"/>
  <c r="E73" i="3"/>
  <c r="D73" i="3"/>
  <c r="DZ72" i="3"/>
  <c r="DY72" i="3"/>
  <c r="DX72" i="3"/>
  <c r="DW72" i="3"/>
  <c r="AI72" i="3"/>
  <c r="AH72" i="3"/>
  <c r="AG72" i="3"/>
  <c r="AF72" i="3"/>
  <c r="AE72" i="3"/>
  <c r="AD72" i="3"/>
  <c r="AC72" i="3"/>
  <c r="AB72" i="3"/>
  <c r="AA72" i="3"/>
  <c r="Z72" i="3"/>
  <c r="Y72" i="3"/>
  <c r="X72" i="3"/>
  <c r="W72" i="3"/>
  <c r="V72" i="3"/>
  <c r="U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DZ71" i="3"/>
  <c r="DY71" i="3"/>
  <c r="DX71" i="3"/>
  <c r="AI71" i="3"/>
  <c r="AH71" i="3"/>
  <c r="AG71" i="3"/>
  <c r="AF71" i="3"/>
  <c r="AE71" i="3"/>
  <c r="AD71" i="3"/>
  <c r="AC71" i="3"/>
  <c r="AB71" i="3"/>
  <c r="AA71" i="3"/>
  <c r="Z71" i="3"/>
  <c r="Y71" i="3"/>
  <c r="X71" i="3"/>
  <c r="W71" i="3"/>
  <c r="V71" i="3"/>
  <c r="U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DW71" i="3" s="1"/>
  <c r="E71" i="3"/>
  <c r="D71" i="3"/>
  <c r="DZ70" i="3"/>
  <c r="DY70" i="3"/>
  <c r="DX70" i="3"/>
  <c r="DW70" i="3"/>
  <c r="AI70" i="3"/>
  <c r="AH70" i="3"/>
  <c r="AG70" i="3"/>
  <c r="AF70" i="3"/>
  <c r="AE70" i="3"/>
  <c r="AD70" i="3"/>
  <c r="AC70" i="3"/>
  <c r="AB70" i="3"/>
  <c r="AA70" i="3"/>
  <c r="Z70" i="3"/>
  <c r="Y70" i="3"/>
  <c r="X70" i="3"/>
  <c r="W70" i="3"/>
  <c r="V70" i="3"/>
  <c r="U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DZ69" i="3"/>
  <c r="DY69" i="3"/>
  <c r="DX69" i="3"/>
  <c r="AI69" i="3"/>
  <c r="AH69" i="3"/>
  <c r="AG69" i="3"/>
  <c r="AF69" i="3"/>
  <c r="AE69" i="3"/>
  <c r="AD69" i="3"/>
  <c r="AC69" i="3"/>
  <c r="AB69" i="3"/>
  <c r="AA69" i="3"/>
  <c r="Z69" i="3"/>
  <c r="Y69" i="3"/>
  <c r="X69" i="3"/>
  <c r="W69" i="3"/>
  <c r="V69" i="3"/>
  <c r="U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DW69" i="3" s="1"/>
  <c r="E69" i="3"/>
  <c r="D69" i="3"/>
  <c r="DZ68" i="3"/>
  <c r="DY68" i="3"/>
  <c r="DX68" i="3"/>
  <c r="DW68" i="3"/>
  <c r="AI68" i="3"/>
  <c r="AH68" i="3"/>
  <c r="AG68" i="3"/>
  <c r="AF68" i="3"/>
  <c r="AE68" i="3"/>
  <c r="AD68" i="3"/>
  <c r="AC68" i="3"/>
  <c r="AB68" i="3"/>
  <c r="AA68" i="3"/>
  <c r="Z68" i="3"/>
  <c r="Y68" i="3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DZ67" i="3"/>
  <c r="DY67" i="3"/>
  <c r="DX67" i="3"/>
  <c r="AI67" i="3"/>
  <c r="AH67" i="3"/>
  <c r="AG67" i="3"/>
  <c r="AF67" i="3"/>
  <c r="AE67" i="3"/>
  <c r="AD67" i="3"/>
  <c r="AC67" i="3"/>
  <c r="AB67" i="3"/>
  <c r="AA67" i="3"/>
  <c r="Z67" i="3"/>
  <c r="Y67" i="3"/>
  <c r="X67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DW67" i="3" s="1"/>
  <c r="E67" i="3"/>
  <c r="D67" i="3"/>
  <c r="DZ66" i="3"/>
  <c r="DY66" i="3"/>
  <c r="DX66" i="3"/>
  <c r="AI66" i="3"/>
  <c r="AH66" i="3"/>
  <c r="AG66" i="3"/>
  <c r="AF66" i="3"/>
  <c r="AE66" i="3"/>
  <c r="AD66" i="3"/>
  <c r="AC66" i="3"/>
  <c r="AB66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DW66" i="3" s="1"/>
  <c r="E66" i="3"/>
  <c r="D66" i="3"/>
  <c r="DZ65" i="3"/>
  <c r="DY65" i="3"/>
  <c r="DX65" i="3"/>
  <c r="AI65" i="3"/>
  <c r="AH65" i="3"/>
  <c r="AG65" i="3"/>
  <c r="AF65" i="3"/>
  <c r="AE65" i="3"/>
  <c r="AD65" i="3"/>
  <c r="AC65" i="3"/>
  <c r="AB65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DW65" i="3" s="1"/>
  <c r="E65" i="3"/>
  <c r="D65" i="3"/>
  <c r="DZ64" i="3"/>
  <c r="DY64" i="3"/>
  <c r="DX64" i="3"/>
  <c r="AI64" i="3"/>
  <c r="AH64" i="3"/>
  <c r="AG64" i="3"/>
  <c r="AF64" i="3"/>
  <c r="AE64" i="3"/>
  <c r="AD64" i="3"/>
  <c r="AC64" i="3"/>
  <c r="AB64" i="3"/>
  <c r="AA64" i="3"/>
  <c r="Z64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DW64" i="3" s="1"/>
  <c r="E64" i="3"/>
  <c r="D64" i="3"/>
  <c r="DZ63" i="3"/>
  <c r="DY63" i="3"/>
  <c r="DX63" i="3"/>
  <c r="AI63" i="3"/>
  <c r="AH63" i="3"/>
  <c r="AG63" i="3"/>
  <c r="AF63" i="3"/>
  <c r="AE63" i="3"/>
  <c r="AD63" i="3"/>
  <c r="AC63" i="3"/>
  <c r="AB63" i="3"/>
  <c r="AA63" i="3"/>
  <c r="Z63" i="3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DW63" i="3" s="1"/>
  <c r="E63" i="3"/>
  <c r="D63" i="3"/>
  <c r="DZ62" i="3"/>
  <c r="DY62" i="3"/>
  <c r="DX62" i="3"/>
  <c r="AI62" i="3"/>
  <c r="AH62" i="3"/>
  <c r="AG62" i="3"/>
  <c r="AF62" i="3"/>
  <c r="AE62" i="3"/>
  <c r="AD62" i="3"/>
  <c r="AC62" i="3"/>
  <c r="AB62" i="3"/>
  <c r="AA62" i="3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DW62" i="3" s="1"/>
  <c r="E62" i="3"/>
  <c r="D62" i="3"/>
  <c r="DZ61" i="3"/>
  <c r="DY61" i="3"/>
  <c r="DX61" i="3"/>
  <c r="AI61" i="3"/>
  <c r="AH61" i="3"/>
  <c r="AG61" i="3"/>
  <c r="AF61" i="3"/>
  <c r="AE61" i="3"/>
  <c r="AD61" i="3"/>
  <c r="AC61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DW61" i="3" s="1"/>
  <c r="E61" i="3"/>
  <c r="D61" i="3"/>
  <c r="DZ60" i="3"/>
  <c r="DY60" i="3"/>
  <c r="DX60" i="3"/>
  <c r="AI60" i="3"/>
  <c r="AH60" i="3"/>
  <c r="AG60" i="3"/>
  <c r="AF60" i="3"/>
  <c r="AE60" i="3"/>
  <c r="AD60" i="3"/>
  <c r="AC60" i="3"/>
  <c r="AB60" i="3"/>
  <c r="AA60" i="3"/>
  <c r="Z60" i="3"/>
  <c r="Y60" i="3"/>
  <c r="X60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DW60" i="3" s="1"/>
  <c r="E60" i="3"/>
  <c r="D60" i="3"/>
  <c r="DZ59" i="3"/>
  <c r="DY59" i="3"/>
  <c r="DX59" i="3"/>
  <c r="AI59" i="3"/>
  <c r="AH59" i="3"/>
  <c r="AG59" i="3"/>
  <c r="AF59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DW59" i="3" s="1"/>
  <c r="E59" i="3"/>
  <c r="D59" i="3"/>
  <c r="DZ58" i="3"/>
  <c r="DY58" i="3"/>
  <c r="DX58" i="3"/>
  <c r="AI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DW58" i="3" s="1"/>
  <c r="E58" i="3"/>
  <c r="D58" i="3"/>
  <c r="DZ57" i="3"/>
  <c r="DY57" i="3"/>
  <c r="DX57" i="3"/>
  <c r="AI57" i="3"/>
  <c r="AH57" i="3"/>
  <c r="AG57" i="3"/>
  <c r="AF57" i="3"/>
  <c r="AE57" i="3"/>
  <c r="AD57" i="3"/>
  <c r="AC57" i="3"/>
  <c r="AB57" i="3"/>
  <c r="AA57" i="3"/>
  <c r="Z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DW57" i="3" s="1"/>
  <c r="E57" i="3"/>
  <c r="D57" i="3"/>
  <c r="DZ56" i="3"/>
  <c r="DY56" i="3"/>
  <c r="DX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DW56" i="3" s="1"/>
  <c r="E56" i="3"/>
  <c r="D56" i="3"/>
  <c r="DZ55" i="3"/>
  <c r="DY55" i="3"/>
  <c r="DX55" i="3"/>
  <c r="AI55" i="3"/>
  <c r="AH55" i="3"/>
  <c r="AG55" i="3"/>
  <c r="AF55" i="3"/>
  <c r="AE55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DW55" i="3" s="1"/>
  <c r="E55" i="3"/>
  <c r="D55" i="3"/>
  <c r="DZ54" i="3"/>
  <c r="DY54" i="3"/>
  <c r="DX54" i="3"/>
  <c r="AI54" i="3"/>
  <c r="AH54" i="3"/>
  <c r="AG54" i="3"/>
  <c r="AF54" i="3"/>
  <c r="AE54" i="3"/>
  <c r="AD54" i="3"/>
  <c r="AC54" i="3"/>
  <c r="AB54" i="3"/>
  <c r="AA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DW54" i="3" s="1"/>
  <c r="E54" i="3"/>
  <c r="D54" i="3"/>
  <c r="DZ53" i="3"/>
  <c r="DY53" i="3"/>
  <c r="DX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DW53" i="3" s="1"/>
  <c r="E53" i="3"/>
  <c r="D53" i="3"/>
  <c r="DZ52" i="3"/>
  <c r="DY52" i="3"/>
  <c r="DX52" i="3"/>
  <c r="AI52" i="3"/>
  <c r="AH52" i="3"/>
  <c r="AG52" i="3"/>
  <c r="AF52" i="3"/>
  <c r="AE52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DW52" i="3" s="1"/>
  <c r="E52" i="3"/>
  <c r="D52" i="3"/>
  <c r="DZ51" i="3"/>
  <c r="DY51" i="3"/>
  <c r="DX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DW51" i="3" s="1"/>
  <c r="E51" i="3"/>
  <c r="D51" i="3"/>
  <c r="DZ50" i="3"/>
  <c r="DY50" i="3"/>
  <c r="DX50" i="3"/>
  <c r="AI50" i="3"/>
  <c r="AH50" i="3"/>
  <c r="AG50" i="3"/>
  <c r="AF50" i="3"/>
  <c r="AE50" i="3"/>
  <c r="AD50" i="3"/>
  <c r="AC50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DW50" i="3" s="1"/>
  <c r="E50" i="3"/>
  <c r="D50" i="3"/>
  <c r="DZ49" i="3"/>
  <c r="DY49" i="3"/>
  <c r="DX49" i="3"/>
  <c r="AI49" i="3"/>
  <c r="AH49" i="3"/>
  <c r="AG49" i="3"/>
  <c r="AF49" i="3"/>
  <c r="AE49" i="3"/>
  <c r="AD49" i="3"/>
  <c r="AC49" i="3"/>
  <c r="AB49" i="3"/>
  <c r="AA49" i="3"/>
  <c r="Z49" i="3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DW49" i="3" s="1"/>
  <c r="E49" i="3"/>
  <c r="D49" i="3"/>
  <c r="DZ48" i="3"/>
  <c r="DY48" i="3"/>
  <c r="DX48" i="3"/>
  <c r="AI48" i="3"/>
  <c r="AH48" i="3"/>
  <c r="AG48" i="3"/>
  <c r="AF48" i="3"/>
  <c r="AE48" i="3"/>
  <c r="AD48" i="3"/>
  <c r="AC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DW48" i="3" s="1"/>
  <c r="E48" i="3"/>
  <c r="D48" i="3"/>
  <c r="DZ47" i="3"/>
  <c r="DY47" i="3"/>
  <c r="DX47" i="3"/>
  <c r="AI47" i="3"/>
  <c r="AH47" i="3"/>
  <c r="AG47" i="3"/>
  <c r="AF47" i="3"/>
  <c r="AE47" i="3"/>
  <c r="AD47" i="3"/>
  <c r="AC47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DW47" i="3" s="1"/>
  <c r="E47" i="3"/>
  <c r="D47" i="3"/>
  <c r="DZ46" i="3"/>
  <c r="DY46" i="3"/>
  <c r="DX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DW46" i="3" s="1"/>
  <c r="E46" i="3"/>
  <c r="D46" i="3"/>
  <c r="DZ45" i="3"/>
  <c r="DY45" i="3"/>
  <c r="DX45" i="3"/>
  <c r="AI45" i="3"/>
  <c r="AH45" i="3"/>
  <c r="AG45" i="3"/>
  <c r="AF45" i="3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DW45" i="3" s="1"/>
  <c r="E45" i="3"/>
  <c r="D45" i="3"/>
  <c r="DZ44" i="3"/>
  <c r="DY44" i="3"/>
  <c r="DX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DW44" i="3" s="1"/>
  <c r="E44" i="3"/>
  <c r="D44" i="3"/>
  <c r="DZ43" i="3"/>
  <c r="DY43" i="3"/>
  <c r="DX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DW43" i="3" s="1"/>
  <c r="E43" i="3"/>
  <c r="D43" i="3"/>
  <c r="DZ42" i="3"/>
  <c r="DY42" i="3"/>
  <c r="DX42" i="3"/>
  <c r="AI42" i="3"/>
  <c r="AH42" i="3"/>
  <c r="AG42" i="3"/>
  <c r="AF42" i="3"/>
  <c r="AE42" i="3"/>
  <c r="AD42" i="3"/>
  <c r="AC42" i="3"/>
  <c r="AB42" i="3"/>
  <c r="AA42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DW42" i="3" s="1"/>
  <c r="E42" i="3"/>
  <c r="D42" i="3"/>
  <c r="DZ41" i="3"/>
  <c r="DY41" i="3"/>
  <c r="DX41" i="3"/>
  <c r="AI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DW41" i="3" s="1"/>
  <c r="E41" i="3"/>
  <c r="D41" i="3"/>
  <c r="DZ40" i="3"/>
  <c r="DY40" i="3"/>
  <c r="DX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DW40" i="3" s="1"/>
  <c r="E40" i="3"/>
  <c r="D40" i="3"/>
  <c r="DZ39" i="3"/>
  <c r="DY39" i="3"/>
  <c r="DX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DW39" i="3" s="1"/>
  <c r="E39" i="3"/>
  <c r="D39" i="3"/>
  <c r="DZ38" i="3"/>
  <c r="DY38" i="3"/>
  <c r="DX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DW38" i="3" s="1"/>
  <c r="E38" i="3"/>
  <c r="D38" i="3"/>
  <c r="DZ37" i="3"/>
  <c r="DY37" i="3"/>
  <c r="DX37" i="3"/>
  <c r="AI37" i="3"/>
  <c r="AH37" i="3"/>
  <c r="AG37" i="3"/>
  <c r="AF37" i="3"/>
  <c r="AE37" i="3"/>
  <c r="AD37" i="3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DW37" i="3" s="1"/>
  <c r="E37" i="3"/>
  <c r="D37" i="3"/>
  <c r="DZ36" i="3"/>
  <c r="DY36" i="3"/>
  <c r="DX36" i="3"/>
  <c r="AI36" i="3"/>
  <c r="AH36" i="3"/>
  <c r="AG36" i="3"/>
  <c r="AF36" i="3"/>
  <c r="AE36" i="3"/>
  <c r="AD36" i="3"/>
  <c r="AC36" i="3"/>
  <c r="AB36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DW36" i="3" s="1"/>
  <c r="E36" i="3"/>
  <c r="D36" i="3"/>
  <c r="DZ35" i="3"/>
  <c r="DY35" i="3"/>
  <c r="DX35" i="3"/>
  <c r="AI35" i="3"/>
  <c r="AH35" i="3"/>
  <c r="AG35" i="3"/>
  <c r="AF35" i="3"/>
  <c r="AE35" i="3"/>
  <c r="AD35" i="3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DW35" i="3" s="1"/>
  <c r="E35" i="3"/>
  <c r="D35" i="3"/>
  <c r="DZ34" i="3"/>
  <c r="DY34" i="3"/>
  <c r="DX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DW34" i="3" s="1"/>
  <c r="E34" i="3"/>
  <c r="D34" i="3"/>
  <c r="DZ33" i="3"/>
  <c r="DY33" i="3"/>
  <c r="DX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DW33" i="3" s="1"/>
  <c r="E33" i="3"/>
  <c r="D33" i="3"/>
  <c r="DZ32" i="3"/>
  <c r="DY32" i="3"/>
  <c r="DX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DW32" i="3" s="1"/>
  <c r="E32" i="3"/>
  <c r="D32" i="3"/>
  <c r="DZ31" i="3"/>
  <c r="DY31" i="3"/>
  <c r="DX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DW31" i="3" s="1"/>
  <c r="E31" i="3"/>
  <c r="D31" i="3"/>
  <c r="DZ30" i="3"/>
  <c r="DY30" i="3"/>
  <c r="DX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DW30" i="3" s="1"/>
  <c r="E30" i="3"/>
  <c r="D30" i="3"/>
  <c r="DZ29" i="3"/>
  <c r="DY29" i="3"/>
  <c r="DX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DW29" i="3" s="1"/>
  <c r="E29" i="3"/>
  <c r="D29" i="3"/>
  <c r="DZ28" i="3"/>
  <c r="DY28" i="3"/>
  <c r="DX28" i="3"/>
  <c r="AI28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DW28" i="3" s="1"/>
  <c r="E28" i="3"/>
  <c r="D28" i="3"/>
  <c r="DZ27" i="3"/>
  <c r="DY27" i="3"/>
  <c r="DX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DW27" i="3" s="1"/>
  <c r="E27" i="3"/>
  <c r="D27" i="3"/>
  <c r="DZ26" i="3"/>
  <c r="DY26" i="3"/>
  <c r="DX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DW26" i="3" s="1"/>
  <c r="E26" i="3"/>
  <c r="D26" i="3"/>
  <c r="DZ25" i="3"/>
  <c r="DY25" i="3"/>
  <c r="DX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DW25" i="3" s="1"/>
  <c r="E25" i="3"/>
  <c r="D25" i="3"/>
  <c r="DZ24" i="3"/>
  <c r="DY24" i="3"/>
  <c r="DX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DW24" i="3" s="1"/>
  <c r="E24" i="3"/>
  <c r="D24" i="3"/>
  <c r="DZ23" i="3"/>
  <c r="DY23" i="3"/>
  <c r="DX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DW23" i="3" s="1"/>
  <c r="E23" i="3"/>
  <c r="D23" i="3"/>
  <c r="DZ22" i="3"/>
  <c r="DY22" i="3"/>
  <c r="DX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DW22" i="3" s="1"/>
  <c r="E22" i="3"/>
  <c r="D22" i="3"/>
  <c r="DZ21" i="3"/>
  <c r="DY21" i="3"/>
  <c r="DX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DW21" i="3" s="1"/>
  <c r="E21" i="3"/>
  <c r="D21" i="3"/>
  <c r="DZ20" i="3"/>
  <c r="DY20" i="3"/>
  <c r="DX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DW20" i="3" s="1"/>
  <c r="E20" i="3"/>
  <c r="D20" i="3"/>
  <c r="DZ19" i="3"/>
  <c r="DY19" i="3"/>
  <c r="DX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DW19" i="3" s="1"/>
  <c r="E19" i="3"/>
  <c r="D19" i="3"/>
  <c r="DZ18" i="3"/>
  <c r="DY18" i="3"/>
  <c r="DX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DW18" i="3" s="1"/>
  <c r="E18" i="3"/>
  <c r="D18" i="3"/>
  <c r="DZ17" i="3"/>
  <c r="DY17" i="3"/>
  <c r="DX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DW17" i="3" s="1"/>
  <c r="E17" i="3"/>
  <c r="D17" i="3"/>
  <c r="DZ16" i="3"/>
  <c r="DY16" i="3"/>
  <c r="DX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DW16" i="3" s="1"/>
  <c r="E16" i="3"/>
  <c r="D16" i="3"/>
  <c r="DZ15" i="3"/>
  <c r="DY15" i="3"/>
  <c r="DX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DW15" i="3" s="1"/>
  <c r="E15" i="3"/>
  <c r="D15" i="3"/>
  <c r="DZ14" i="3"/>
  <c r="DY14" i="3"/>
  <c r="DX14" i="3"/>
  <c r="AI14" i="3"/>
  <c r="AH14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DW14" i="3" s="1"/>
  <c r="E14" i="3"/>
  <c r="D14" i="3"/>
  <c r="DZ13" i="3"/>
  <c r="DY13" i="3"/>
  <c r="DX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DW13" i="3" s="1"/>
  <c r="E13" i="3"/>
  <c r="D13" i="3"/>
  <c r="DZ12" i="3"/>
  <c r="DY12" i="3"/>
  <c r="DX12" i="3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DW12" i="3" s="1"/>
  <c r="E12" i="3"/>
  <c r="D12" i="3"/>
  <c r="DZ11" i="3"/>
  <c r="DY11" i="3"/>
  <c r="DX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DW11" i="3" s="1"/>
  <c r="E11" i="3"/>
  <c r="D11" i="3"/>
  <c r="DZ10" i="3"/>
  <c r="DY10" i="3"/>
  <c r="DX10" i="3"/>
  <c r="AI10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DW10" i="3" s="1"/>
  <c r="E10" i="3"/>
  <c r="D10" i="3"/>
  <c r="DZ9" i="3"/>
  <c r="DY9" i="3"/>
  <c r="DX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DW9" i="3" s="1"/>
  <c r="E9" i="3"/>
  <c r="D9" i="3"/>
  <c r="DZ8" i="3"/>
  <c r="DY8" i="3"/>
  <c r="DX8" i="3"/>
  <c r="AI8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DW8" i="3" s="1"/>
  <c r="E8" i="3"/>
  <c r="D8" i="3"/>
  <c r="DZ7" i="3"/>
  <c r="DY7" i="3"/>
  <c r="DX7" i="3"/>
  <c r="AI7" i="3"/>
  <c r="AH7" i="3"/>
  <c r="AG7" i="3"/>
  <c r="AF7" i="3"/>
  <c r="AE7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DW7" i="3" s="1"/>
  <c r="E7" i="3"/>
  <c r="D7" i="3"/>
  <c r="DZ6" i="3"/>
  <c r="DY6" i="3"/>
  <c r="DX6" i="3"/>
  <c r="AI6" i="3"/>
  <c r="AH6" i="3"/>
  <c r="AG6" i="3"/>
  <c r="AF6" i="3"/>
  <c r="AE6" i="3"/>
  <c r="AD6" i="3"/>
  <c r="AC6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DW6" i="3" s="1"/>
  <c r="E6" i="3"/>
  <c r="D6" i="3"/>
  <c r="DZ120" i="2"/>
  <c r="DY120" i="2"/>
  <c r="DX120" i="2"/>
  <c r="AI120" i="2"/>
  <c r="AH120" i="2"/>
  <c r="AG120" i="2"/>
  <c r="AF120" i="2"/>
  <c r="AE120" i="2"/>
  <c r="AD120" i="2"/>
  <c r="AC120" i="2"/>
  <c r="AB120" i="2"/>
  <c r="AA120" i="2"/>
  <c r="Z120" i="2"/>
  <c r="Y120" i="2"/>
  <c r="X120" i="2"/>
  <c r="W120" i="2"/>
  <c r="V120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F120" i="2"/>
  <c r="DW120" i="2" s="1"/>
  <c r="E120" i="2"/>
  <c r="D120" i="2"/>
  <c r="DZ119" i="2"/>
  <c r="DY119" i="2"/>
  <c r="DX119" i="2"/>
  <c r="AI119" i="2"/>
  <c r="AH119" i="2"/>
  <c r="AG119" i="2"/>
  <c r="AF119" i="2"/>
  <c r="AE119" i="2"/>
  <c r="AD119" i="2"/>
  <c r="AC119" i="2"/>
  <c r="AB119" i="2"/>
  <c r="AA119" i="2"/>
  <c r="Z119" i="2"/>
  <c r="Y119" i="2"/>
  <c r="X119" i="2"/>
  <c r="W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DW119" i="2" s="1"/>
  <c r="E119" i="2"/>
  <c r="D119" i="2"/>
  <c r="DZ118" i="2"/>
  <c r="DY118" i="2"/>
  <c r="DX118" i="2"/>
  <c r="AI118" i="2"/>
  <c r="AH118" i="2"/>
  <c r="AG118" i="2"/>
  <c r="AF118" i="2"/>
  <c r="AE118" i="2"/>
  <c r="AD118" i="2"/>
  <c r="AC118" i="2"/>
  <c r="AB118" i="2"/>
  <c r="AA118" i="2"/>
  <c r="Z118" i="2"/>
  <c r="Y118" i="2"/>
  <c r="X118" i="2"/>
  <c r="W118" i="2"/>
  <c r="V118" i="2"/>
  <c r="U118" i="2"/>
  <c r="T118" i="2"/>
  <c r="S118" i="2"/>
  <c r="R118" i="2"/>
  <c r="Q118" i="2"/>
  <c r="P118" i="2"/>
  <c r="O118" i="2"/>
  <c r="N118" i="2"/>
  <c r="M118" i="2"/>
  <c r="L118" i="2"/>
  <c r="K118" i="2"/>
  <c r="J118" i="2"/>
  <c r="I118" i="2"/>
  <c r="H118" i="2"/>
  <c r="G118" i="2"/>
  <c r="F118" i="2"/>
  <c r="DW118" i="2" s="1"/>
  <c r="E118" i="2"/>
  <c r="D118" i="2"/>
  <c r="DZ117" i="2"/>
  <c r="DY117" i="2"/>
  <c r="DX117" i="2"/>
  <c r="AI117" i="2"/>
  <c r="AH117" i="2"/>
  <c r="AG117" i="2"/>
  <c r="AF117" i="2"/>
  <c r="AE117" i="2"/>
  <c r="AD117" i="2"/>
  <c r="AC117" i="2"/>
  <c r="AB117" i="2"/>
  <c r="AA117" i="2"/>
  <c r="Z117" i="2"/>
  <c r="Y117" i="2"/>
  <c r="X117" i="2"/>
  <c r="W117" i="2"/>
  <c r="V117" i="2"/>
  <c r="U117" i="2"/>
  <c r="T117" i="2"/>
  <c r="S117" i="2"/>
  <c r="R117" i="2"/>
  <c r="Q117" i="2"/>
  <c r="P117" i="2"/>
  <c r="O117" i="2"/>
  <c r="N117" i="2"/>
  <c r="M117" i="2"/>
  <c r="L117" i="2"/>
  <c r="K117" i="2"/>
  <c r="J117" i="2"/>
  <c r="I117" i="2"/>
  <c r="H117" i="2"/>
  <c r="G117" i="2"/>
  <c r="F117" i="2"/>
  <c r="DW117" i="2" s="1"/>
  <c r="E117" i="2"/>
  <c r="D117" i="2"/>
  <c r="DZ116" i="2"/>
  <c r="DY116" i="2"/>
  <c r="DX116" i="2"/>
  <c r="DW116" i="2"/>
  <c r="AI116" i="2"/>
  <c r="AH116" i="2"/>
  <c r="AG116" i="2"/>
  <c r="AF116" i="2"/>
  <c r="AE116" i="2"/>
  <c r="AD116" i="2"/>
  <c r="AC116" i="2"/>
  <c r="AB116" i="2"/>
  <c r="AA116" i="2"/>
  <c r="Z116" i="2"/>
  <c r="Y116" i="2"/>
  <c r="X116" i="2"/>
  <c r="W116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J116" i="2"/>
  <c r="I116" i="2"/>
  <c r="H116" i="2"/>
  <c r="G116" i="2"/>
  <c r="F116" i="2"/>
  <c r="E116" i="2"/>
  <c r="D116" i="2"/>
  <c r="DZ115" i="2"/>
  <c r="DY115" i="2"/>
  <c r="DX115" i="2"/>
  <c r="AI115" i="2"/>
  <c r="AH115" i="2"/>
  <c r="AG115" i="2"/>
  <c r="AF115" i="2"/>
  <c r="AE115" i="2"/>
  <c r="AD115" i="2"/>
  <c r="AC115" i="2"/>
  <c r="AB115" i="2"/>
  <c r="AA115" i="2"/>
  <c r="Z115" i="2"/>
  <c r="Y115" i="2"/>
  <c r="X115" i="2"/>
  <c r="W115" i="2"/>
  <c r="V115" i="2"/>
  <c r="U115" i="2"/>
  <c r="T115" i="2"/>
  <c r="S115" i="2"/>
  <c r="R115" i="2"/>
  <c r="Q115" i="2"/>
  <c r="P115" i="2"/>
  <c r="O115" i="2"/>
  <c r="N115" i="2"/>
  <c r="M115" i="2"/>
  <c r="L115" i="2"/>
  <c r="K115" i="2"/>
  <c r="J115" i="2"/>
  <c r="I115" i="2"/>
  <c r="H115" i="2"/>
  <c r="G115" i="2"/>
  <c r="F115" i="2"/>
  <c r="DW115" i="2" s="1"/>
  <c r="E115" i="2"/>
  <c r="D115" i="2"/>
  <c r="DZ114" i="2"/>
  <c r="DY114" i="2"/>
  <c r="DX114" i="2"/>
  <c r="AI114" i="2"/>
  <c r="AH114" i="2"/>
  <c r="AG114" i="2"/>
  <c r="AF114" i="2"/>
  <c r="AE114" i="2"/>
  <c r="AD114" i="2"/>
  <c r="AC114" i="2"/>
  <c r="AB114" i="2"/>
  <c r="AA114" i="2"/>
  <c r="Z114" i="2"/>
  <c r="Y114" i="2"/>
  <c r="X114" i="2"/>
  <c r="W114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J114" i="2"/>
  <c r="I114" i="2"/>
  <c r="H114" i="2"/>
  <c r="G114" i="2"/>
  <c r="F114" i="2"/>
  <c r="DW114" i="2" s="1"/>
  <c r="E114" i="2"/>
  <c r="D114" i="2"/>
  <c r="DZ113" i="2"/>
  <c r="DY113" i="2"/>
  <c r="DX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W113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J113" i="2"/>
  <c r="I113" i="2"/>
  <c r="H113" i="2"/>
  <c r="G113" i="2"/>
  <c r="F113" i="2"/>
  <c r="DW113" i="2" s="1"/>
  <c r="E113" i="2"/>
  <c r="D113" i="2"/>
  <c r="DZ112" i="2"/>
  <c r="DY112" i="2"/>
  <c r="DX112" i="2"/>
  <c r="AI112" i="2"/>
  <c r="AH112" i="2"/>
  <c r="AG112" i="2"/>
  <c r="AF112" i="2"/>
  <c r="AE112" i="2"/>
  <c r="AD112" i="2"/>
  <c r="AC112" i="2"/>
  <c r="AB112" i="2"/>
  <c r="AA112" i="2"/>
  <c r="Z112" i="2"/>
  <c r="Y112" i="2"/>
  <c r="X112" i="2"/>
  <c r="W112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J112" i="2"/>
  <c r="I112" i="2"/>
  <c r="H112" i="2"/>
  <c r="G112" i="2"/>
  <c r="F112" i="2"/>
  <c r="DW112" i="2" s="1"/>
  <c r="E112" i="2"/>
  <c r="D112" i="2"/>
  <c r="DZ111" i="2"/>
  <c r="DY111" i="2"/>
  <c r="DX111" i="2"/>
  <c r="AI111" i="2"/>
  <c r="AH111" i="2"/>
  <c r="AG111" i="2"/>
  <c r="AF111" i="2"/>
  <c r="AE111" i="2"/>
  <c r="AD111" i="2"/>
  <c r="AC111" i="2"/>
  <c r="AB111" i="2"/>
  <c r="AA111" i="2"/>
  <c r="Z111" i="2"/>
  <c r="Y111" i="2"/>
  <c r="X111" i="2"/>
  <c r="W111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J111" i="2"/>
  <c r="I111" i="2"/>
  <c r="H111" i="2"/>
  <c r="G111" i="2"/>
  <c r="F111" i="2"/>
  <c r="DW111" i="2" s="1"/>
  <c r="E111" i="2"/>
  <c r="D111" i="2"/>
  <c r="DV110" i="2"/>
  <c r="DU110" i="2"/>
  <c r="DT110" i="2"/>
  <c r="DS110" i="2"/>
  <c r="DR110" i="2"/>
  <c r="DQ110" i="2"/>
  <c r="DP110" i="2"/>
  <c r="DO110" i="2"/>
  <c r="DN110" i="2"/>
  <c r="DM110" i="2"/>
  <c r="DL110" i="2"/>
  <c r="DK110" i="2"/>
  <c r="DJ110" i="2"/>
  <c r="DI110" i="2"/>
  <c r="DH110" i="2"/>
  <c r="DG110" i="2"/>
  <c r="DF110" i="2"/>
  <c r="DE110" i="2"/>
  <c r="DD110" i="2"/>
  <c r="DC110" i="2"/>
  <c r="DB110" i="2"/>
  <c r="DA110" i="2"/>
  <c r="CZ110" i="2"/>
  <c r="CY110" i="2"/>
  <c r="CX110" i="2"/>
  <c r="CW110" i="2"/>
  <c r="CV110" i="2"/>
  <c r="CU110" i="2"/>
  <c r="CT110" i="2"/>
  <c r="CS110" i="2"/>
  <c r="CR110" i="2"/>
  <c r="CQ110" i="2"/>
  <c r="CP110" i="2"/>
  <c r="CO110" i="2"/>
  <c r="CN110" i="2"/>
  <c r="CM110" i="2"/>
  <c r="CL110" i="2"/>
  <c r="CK110" i="2"/>
  <c r="CJ110" i="2"/>
  <c r="CI110" i="2"/>
  <c r="CH110" i="2"/>
  <c r="CG110" i="2"/>
  <c r="CF110" i="2"/>
  <c r="CE110" i="2"/>
  <c r="CD110" i="2"/>
  <c r="CC110" i="2"/>
  <c r="CB110" i="2"/>
  <c r="CA110" i="2"/>
  <c r="BZ110" i="2"/>
  <c r="BY110" i="2"/>
  <c r="BX110" i="2"/>
  <c r="BW110" i="2"/>
  <c r="BV110" i="2"/>
  <c r="BU110" i="2"/>
  <c r="BT110" i="2"/>
  <c r="BS110" i="2"/>
  <c r="BR110" i="2"/>
  <c r="BQ110" i="2"/>
  <c r="BP110" i="2"/>
  <c r="BO110" i="2"/>
  <c r="BN110" i="2"/>
  <c r="BM110" i="2"/>
  <c r="BL110" i="2"/>
  <c r="BK110" i="2"/>
  <c r="BJ110" i="2"/>
  <c r="BI110" i="2"/>
  <c r="BH110" i="2"/>
  <c r="BG110" i="2"/>
  <c r="BF110" i="2"/>
  <c r="BE110" i="2"/>
  <c r="BD110" i="2"/>
  <c r="BC110" i="2"/>
  <c r="BB110" i="2"/>
  <c r="BA110" i="2"/>
  <c r="AZ110" i="2"/>
  <c r="AY110" i="2"/>
  <c r="AX110" i="2"/>
  <c r="AW110" i="2"/>
  <c r="AV110" i="2"/>
  <c r="AU110" i="2"/>
  <c r="AT110" i="2"/>
  <c r="AS110" i="2"/>
  <c r="AR110" i="2"/>
  <c r="AQ110" i="2"/>
  <c r="AP110" i="2"/>
  <c r="AO110" i="2"/>
  <c r="AN110" i="2"/>
  <c r="AM110" i="2"/>
  <c r="AL110" i="2"/>
  <c r="AK110" i="2"/>
  <c r="AJ110" i="2"/>
  <c r="DZ109" i="2"/>
  <c r="DY109" i="2"/>
  <c r="DX109" i="2"/>
  <c r="DW109" i="2"/>
  <c r="AI109" i="2"/>
  <c r="AH109" i="2"/>
  <c r="AG109" i="2"/>
  <c r="AF109" i="2"/>
  <c r="AE109" i="2"/>
  <c r="AD109" i="2"/>
  <c r="AC109" i="2"/>
  <c r="AB109" i="2"/>
  <c r="AA109" i="2"/>
  <c r="Z109" i="2"/>
  <c r="Y109" i="2"/>
  <c r="X109" i="2"/>
  <c r="W109" i="2"/>
  <c r="V109" i="2"/>
  <c r="U109" i="2"/>
  <c r="T109" i="2"/>
  <c r="S109" i="2"/>
  <c r="R109" i="2"/>
  <c r="Q109" i="2"/>
  <c r="P109" i="2"/>
  <c r="O109" i="2"/>
  <c r="N109" i="2"/>
  <c r="M109" i="2"/>
  <c r="L109" i="2"/>
  <c r="K109" i="2"/>
  <c r="J109" i="2"/>
  <c r="I109" i="2"/>
  <c r="H109" i="2"/>
  <c r="G109" i="2"/>
  <c r="F109" i="2"/>
  <c r="E109" i="2"/>
  <c r="D109" i="2"/>
  <c r="DZ108" i="2"/>
  <c r="DY108" i="2"/>
  <c r="DX108" i="2"/>
  <c r="AI108" i="2"/>
  <c r="AH108" i="2"/>
  <c r="AG108" i="2"/>
  <c r="AF108" i="2"/>
  <c r="AE108" i="2"/>
  <c r="AD108" i="2"/>
  <c r="AC108" i="2"/>
  <c r="AB108" i="2"/>
  <c r="AA108" i="2"/>
  <c r="Z108" i="2"/>
  <c r="Y108" i="2"/>
  <c r="X108" i="2"/>
  <c r="W108" i="2"/>
  <c r="V108" i="2"/>
  <c r="U108" i="2"/>
  <c r="T108" i="2"/>
  <c r="S108" i="2"/>
  <c r="R108" i="2"/>
  <c r="Q108" i="2"/>
  <c r="P108" i="2"/>
  <c r="O108" i="2"/>
  <c r="N108" i="2"/>
  <c r="M108" i="2"/>
  <c r="L108" i="2"/>
  <c r="K108" i="2"/>
  <c r="J108" i="2"/>
  <c r="I108" i="2"/>
  <c r="H108" i="2"/>
  <c r="G108" i="2"/>
  <c r="F108" i="2"/>
  <c r="DW108" i="2" s="1"/>
  <c r="E108" i="2"/>
  <c r="D108" i="2"/>
  <c r="DZ107" i="2"/>
  <c r="DY107" i="2"/>
  <c r="DX107" i="2"/>
  <c r="AI107" i="2"/>
  <c r="AH107" i="2"/>
  <c r="AG107" i="2"/>
  <c r="AF107" i="2"/>
  <c r="AE107" i="2"/>
  <c r="AD107" i="2"/>
  <c r="AC107" i="2"/>
  <c r="AB107" i="2"/>
  <c r="AA107" i="2"/>
  <c r="Z107" i="2"/>
  <c r="Y107" i="2"/>
  <c r="X107" i="2"/>
  <c r="W107" i="2"/>
  <c r="V107" i="2"/>
  <c r="U107" i="2"/>
  <c r="T107" i="2"/>
  <c r="S107" i="2"/>
  <c r="R107" i="2"/>
  <c r="Q107" i="2"/>
  <c r="P107" i="2"/>
  <c r="O107" i="2"/>
  <c r="N107" i="2"/>
  <c r="M107" i="2"/>
  <c r="L107" i="2"/>
  <c r="K107" i="2"/>
  <c r="J107" i="2"/>
  <c r="I107" i="2"/>
  <c r="H107" i="2"/>
  <c r="G107" i="2"/>
  <c r="F107" i="2"/>
  <c r="DW107" i="2" s="1"/>
  <c r="E107" i="2"/>
  <c r="D107" i="2"/>
  <c r="DZ106" i="2"/>
  <c r="DY106" i="2"/>
  <c r="DX106" i="2"/>
  <c r="AI106" i="2"/>
  <c r="AH106" i="2"/>
  <c r="AG106" i="2"/>
  <c r="AF106" i="2"/>
  <c r="AE106" i="2"/>
  <c r="AD106" i="2"/>
  <c r="AC106" i="2"/>
  <c r="AB106" i="2"/>
  <c r="AA106" i="2"/>
  <c r="Z106" i="2"/>
  <c r="Y106" i="2"/>
  <c r="X106" i="2"/>
  <c r="W106" i="2"/>
  <c r="V106" i="2"/>
  <c r="U106" i="2"/>
  <c r="T106" i="2"/>
  <c r="S106" i="2"/>
  <c r="R106" i="2"/>
  <c r="Q106" i="2"/>
  <c r="P106" i="2"/>
  <c r="O106" i="2"/>
  <c r="N106" i="2"/>
  <c r="M106" i="2"/>
  <c r="L106" i="2"/>
  <c r="K106" i="2"/>
  <c r="J106" i="2"/>
  <c r="I106" i="2"/>
  <c r="H106" i="2"/>
  <c r="G106" i="2"/>
  <c r="F106" i="2"/>
  <c r="DW106" i="2" s="1"/>
  <c r="E106" i="2"/>
  <c r="D106" i="2"/>
  <c r="DZ105" i="2"/>
  <c r="DY105" i="2"/>
  <c r="DX105" i="2"/>
  <c r="AI105" i="2"/>
  <c r="AH105" i="2"/>
  <c r="AG105" i="2"/>
  <c r="AF105" i="2"/>
  <c r="AE105" i="2"/>
  <c r="AD105" i="2"/>
  <c r="AC105" i="2"/>
  <c r="AB105" i="2"/>
  <c r="AA105" i="2"/>
  <c r="Z105" i="2"/>
  <c r="Y105" i="2"/>
  <c r="X105" i="2"/>
  <c r="W105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J105" i="2"/>
  <c r="I105" i="2"/>
  <c r="H105" i="2"/>
  <c r="G105" i="2"/>
  <c r="F105" i="2"/>
  <c r="DW105" i="2" s="1"/>
  <c r="E105" i="2"/>
  <c r="D105" i="2"/>
  <c r="DZ104" i="2"/>
  <c r="DY104" i="2"/>
  <c r="DX104" i="2"/>
  <c r="AI104" i="2"/>
  <c r="AH104" i="2"/>
  <c r="AG104" i="2"/>
  <c r="AF104" i="2"/>
  <c r="AE104" i="2"/>
  <c r="AD104" i="2"/>
  <c r="AC104" i="2"/>
  <c r="AB104" i="2"/>
  <c r="AA104" i="2"/>
  <c r="Z104" i="2"/>
  <c r="Y104" i="2"/>
  <c r="X104" i="2"/>
  <c r="W104" i="2"/>
  <c r="V104" i="2"/>
  <c r="U104" i="2"/>
  <c r="T104" i="2"/>
  <c r="S104" i="2"/>
  <c r="R104" i="2"/>
  <c r="Q104" i="2"/>
  <c r="P104" i="2"/>
  <c r="O104" i="2"/>
  <c r="N104" i="2"/>
  <c r="M104" i="2"/>
  <c r="L104" i="2"/>
  <c r="K104" i="2"/>
  <c r="J104" i="2"/>
  <c r="I104" i="2"/>
  <c r="H104" i="2"/>
  <c r="G104" i="2"/>
  <c r="F104" i="2"/>
  <c r="DW104" i="2" s="1"/>
  <c r="E104" i="2"/>
  <c r="D104" i="2"/>
  <c r="DZ103" i="2"/>
  <c r="DY103" i="2"/>
  <c r="DX103" i="2"/>
  <c r="AI103" i="2"/>
  <c r="AH103" i="2"/>
  <c r="AG103" i="2"/>
  <c r="AF103" i="2"/>
  <c r="AE103" i="2"/>
  <c r="AD103" i="2"/>
  <c r="AC103" i="2"/>
  <c r="AB103" i="2"/>
  <c r="AA103" i="2"/>
  <c r="Z103" i="2"/>
  <c r="Y103" i="2"/>
  <c r="X103" i="2"/>
  <c r="W103" i="2"/>
  <c r="V103" i="2"/>
  <c r="U103" i="2"/>
  <c r="T103" i="2"/>
  <c r="S103" i="2"/>
  <c r="R103" i="2"/>
  <c r="Q103" i="2"/>
  <c r="P103" i="2"/>
  <c r="O103" i="2"/>
  <c r="N103" i="2"/>
  <c r="M103" i="2"/>
  <c r="L103" i="2"/>
  <c r="K103" i="2"/>
  <c r="J103" i="2"/>
  <c r="I103" i="2"/>
  <c r="H103" i="2"/>
  <c r="G103" i="2"/>
  <c r="F103" i="2"/>
  <c r="DW103" i="2" s="1"/>
  <c r="E103" i="2"/>
  <c r="D103" i="2"/>
  <c r="DZ102" i="2"/>
  <c r="DY102" i="2"/>
  <c r="DX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W102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J102" i="2"/>
  <c r="I102" i="2"/>
  <c r="H102" i="2"/>
  <c r="G102" i="2"/>
  <c r="F102" i="2"/>
  <c r="DW102" i="2" s="1"/>
  <c r="E102" i="2"/>
  <c r="D102" i="2"/>
  <c r="DZ101" i="2"/>
  <c r="DY101" i="2"/>
  <c r="DX101" i="2"/>
  <c r="AI101" i="2"/>
  <c r="AH101" i="2"/>
  <c r="AG101" i="2"/>
  <c r="AF101" i="2"/>
  <c r="AE101" i="2"/>
  <c r="AD101" i="2"/>
  <c r="AC101" i="2"/>
  <c r="AB101" i="2"/>
  <c r="AA101" i="2"/>
  <c r="Z101" i="2"/>
  <c r="Y101" i="2"/>
  <c r="X101" i="2"/>
  <c r="W101" i="2"/>
  <c r="V101" i="2"/>
  <c r="U101" i="2"/>
  <c r="T101" i="2"/>
  <c r="S101" i="2"/>
  <c r="R101" i="2"/>
  <c r="Q101" i="2"/>
  <c r="P101" i="2"/>
  <c r="O101" i="2"/>
  <c r="N101" i="2"/>
  <c r="M101" i="2"/>
  <c r="L101" i="2"/>
  <c r="K101" i="2"/>
  <c r="J101" i="2"/>
  <c r="I101" i="2"/>
  <c r="H101" i="2"/>
  <c r="G101" i="2"/>
  <c r="F101" i="2"/>
  <c r="DW101" i="2" s="1"/>
  <c r="E101" i="2"/>
  <c r="D101" i="2"/>
  <c r="DZ100" i="2"/>
  <c r="DY100" i="2"/>
  <c r="DX100" i="2"/>
  <c r="AI100" i="2"/>
  <c r="AH100" i="2"/>
  <c r="AG100" i="2"/>
  <c r="AF100" i="2"/>
  <c r="AE100" i="2"/>
  <c r="AD100" i="2"/>
  <c r="AC100" i="2"/>
  <c r="AB100" i="2"/>
  <c r="AA100" i="2"/>
  <c r="Z100" i="2"/>
  <c r="Y100" i="2"/>
  <c r="X100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G100" i="2"/>
  <c r="F100" i="2"/>
  <c r="DW100" i="2" s="1"/>
  <c r="E100" i="2"/>
  <c r="D100" i="2"/>
  <c r="DZ99" i="2"/>
  <c r="DY99" i="2"/>
  <c r="DX99" i="2"/>
  <c r="AI99" i="2"/>
  <c r="AH99" i="2"/>
  <c r="AG99" i="2"/>
  <c r="AF99" i="2"/>
  <c r="AE99" i="2"/>
  <c r="AD99" i="2"/>
  <c r="AC99" i="2"/>
  <c r="AB99" i="2"/>
  <c r="AA99" i="2"/>
  <c r="Z99" i="2"/>
  <c r="Y99" i="2"/>
  <c r="X99" i="2"/>
  <c r="W99" i="2"/>
  <c r="V99" i="2"/>
  <c r="U99" i="2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G99" i="2"/>
  <c r="F99" i="2"/>
  <c r="DW99" i="2" s="1"/>
  <c r="E99" i="2"/>
  <c r="D99" i="2"/>
  <c r="DZ98" i="2"/>
  <c r="DY98" i="2"/>
  <c r="DX98" i="2"/>
  <c r="AI98" i="2"/>
  <c r="AH98" i="2"/>
  <c r="AG98" i="2"/>
  <c r="AF98" i="2"/>
  <c r="AE98" i="2"/>
  <c r="AD98" i="2"/>
  <c r="AC98" i="2"/>
  <c r="AB98" i="2"/>
  <c r="AA98" i="2"/>
  <c r="Z98" i="2"/>
  <c r="Y98" i="2"/>
  <c r="X98" i="2"/>
  <c r="W98" i="2"/>
  <c r="V98" i="2"/>
  <c r="U98" i="2"/>
  <c r="T98" i="2"/>
  <c r="S98" i="2"/>
  <c r="R98" i="2"/>
  <c r="Q98" i="2"/>
  <c r="P98" i="2"/>
  <c r="O98" i="2"/>
  <c r="N98" i="2"/>
  <c r="M98" i="2"/>
  <c r="L98" i="2"/>
  <c r="K98" i="2"/>
  <c r="J98" i="2"/>
  <c r="I98" i="2"/>
  <c r="H98" i="2"/>
  <c r="G98" i="2"/>
  <c r="F98" i="2"/>
  <c r="DW98" i="2" s="1"/>
  <c r="E98" i="2"/>
  <c r="D98" i="2"/>
  <c r="DZ97" i="2"/>
  <c r="DY97" i="2"/>
  <c r="DX97" i="2"/>
  <c r="AI97" i="2"/>
  <c r="AH97" i="2"/>
  <c r="AG97" i="2"/>
  <c r="AF97" i="2"/>
  <c r="AE97" i="2"/>
  <c r="AD97" i="2"/>
  <c r="AC97" i="2"/>
  <c r="AB97" i="2"/>
  <c r="AA97" i="2"/>
  <c r="Z97" i="2"/>
  <c r="Y97" i="2"/>
  <c r="X97" i="2"/>
  <c r="W97" i="2"/>
  <c r="V97" i="2"/>
  <c r="U97" i="2"/>
  <c r="T97" i="2"/>
  <c r="S97" i="2"/>
  <c r="R97" i="2"/>
  <c r="Q97" i="2"/>
  <c r="P97" i="2"/>
  <c r="O97" i="2"/>
  <c r="N97" i="2"/>
  <c r="M97" i="2"/>
  <c r="L97" i="2"/>
  <c r="K97" i="2"/>
  <c r="J97" i="2"/>
  <c r="I97" i="2"/>
  <c r="H97" i="2"/>
  <c r="G97" i="2"/>
  <c r="F97" i="2"/>
  <c r="DW97" i="2" s="1"/>
  <c r="E97" i="2"/>
  <c r="D97" i="2"/>
  <c r="DZ96" i="2"/>
  <c r="DY96" i="2"/>
  <c r="DX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W96" i="2"/>
  <c r="V96" i="2"/>
  <c r="U96" i="2"/>
  <c r="T96" i="2"/>
  <c r="S96" i="2"/>
  <c r="R96" i="2"/>
  <c r="Q96" i="2"/>
  <c r="P96" i="2"/>
  <c r="O96" i="2"/>
  <c r="N96" i="2"/>
  <c r="M96" i="2"/>
  <c r="L96" i="2"/>
  <c r="K96" i="2"/>
  <c r="J96" i="2"/>
  <c r="I96" i="2"/>
  <c r="H96" i="2"/>
  <c r="G96" i="2"/>
  <c r="F96" i="2"/>
  <c r="DW96" i="2" s="1"/>
  <c r="E96" i="2"/>
  <c r="D96" i="2"/>
  <c r="DZ95" i="2"/>
  <c r="DY95" i="2"/>
  <c r="DX95" i="2"/>
  <c r="AI95" i="2"/>
  <c r="AH95" i="2"/>
  <c r="AG95" i="2"/>
  <c r="AF95" i="2"/>
  <c r="AE95" i="2"/>
  <c r="AD95" i="2"/>
  <c r="AC95" i="2"/>
  <c r="AB95" i="2"/>
  <c r="AA95" i="2"/>
  <c r="Z95" i="2"/>
  <c r="Y95" i="2"/>
  <c r="X95" i="2"/>
  <c r="W95" i="2"/>
  <c r="V95" i="2"/>
  <c r="U95" i="2"/>
  <c r="T95" i="2"/>
  <c r="S95" i="2"/>
  <c r="R95" i="2"/>
  <c r="Q95" i="2"/>
  <c r="P95" i="2"/>
  <c r="O95" i="2"/>
  <c r="N95" i="2"/>
  <c r="M95" i="2"/>
  <c r="L95" i="2"/>
  <c r="K95" i="2"/>
  <c r="J95" i="2"/>
  <c r="I95" i="2"/>
  <c r="H95" i="2"/>
  <c r="G95" i="2"/>
  <c r="F95" i="2"/>
  <c r="DW95" i="2" s="1"/>
  <c r="E95" i="2"/>
  <c r="D95" i="2"/>
  <c r="DZ94" i="2"/>
  <c r="DY94" i="2"/>
  <c r="DX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G94" i="2"/>
  <c r="F94" i="2"/>
  <c r="DW94" i="2" s="1"/>
  <c r="E94" i="2"/>
  <c r="D94" i="2"/>
  <c r="DZ93" i="2"/>
  <c r="DY93" i="2"/>
  <c r="DX93" i="2"/>
  <c r="AI93" i="2"/>
  <c r="AH93" i="2"/>
  <c r="AG93" i="2"/>
  <c r="AF93" i="2"/>
  <c r="AE93" i="2"/>
  <c r="AD93" i="2"/>
  <c r="AC93" i="2"/>
  <c r="AB93" i="2"/>
  <c r="AA93" i="2"/>
  <c r="Z93" i="2"/>
  <c r="Y93" i="2"/>
  <c r="X93" i="2"/>
  <c r="W93" i="2"/>
  <c r="V93" i="2"/>
  <c r="U93" i="2"/>
  <c r="T93" i="2"/>
  <c r="S93" i="2"/>
  <c r="R93" i="2"/>
  <c r="Q93" i="2"/>
  <c r="P93" i="2"/>
  <c r="O93" i="2"/>
  <c r="N93" i="2"/>
  <c r="M93" i="2"/>
  <c r="L93" i="2"/>
  <c r="K93" i="2"/>
  <c r="J93" i="2"/>
  <c r="I93" i="2"/>
  <c r="H93" i="2"/>
  <c r="G93" i="2"/>
  <c r="F93" i="2"/>
  <c r="DW93" i="2" s="1"/>
  <c r="E93" i="2"/>
  <c r="D93" i="2"/>
  <c r="DZ92" i="2"/>
  <c r="DY92" i="2"/>
  <c r="DX92" i="2"/>
  <c r="AI92" i="2"/>
  <c r="AH92" i="2"/>
  <c r="AG92" i="2"/>
  <c r="AF92" i="2"/>
  <c r="AE92" i="2"/>
  <c r="AD92" i="2"/>
  <c r="AC92" i="2"/>
  <c r="AB92" i="2"/>
  <c r="AA92" i="2"/>
  <c r="Z92" i="2"/>
  <c r="Y92" i="2"/>
  <c r="X92" i="2"/>
  <c r="W92" i="2"/>
  <c r="V92" i="2"/>
  <c r="U92" i="2"/>
  <c r="T92" i="2"/>
  <c r="S92" i="2"/>
  <c r="R92" i="2"/>
  <c r="Q92" i="2"/>
  <c r="P92" i="2"/>
  <c r="O92" i="2"/>
  <c r="N92" i="2"/>
  <c r="M92" i="2"/>
  <c r="L92" i="2"/>
  <c r="K92" i="2"/>
  <c r="J92" i="2"/>
  <c r="I92" i="2"/>
  <c r="H92" i="2"/>
  <c r="G92" i="2"/>
  <c r="F92" i="2"/>
  <c r="DW92" i="2" s="1"/>
  <c r="E92" i="2"/>
  <c r="D92" i="2"/>
  <c r="DZ91" i="2"/>
  <c r="DY91" i="2"/>
  <c r="DX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DW91" i="2" s="1"/>
  <c r="E91" i="2"/>
  <c r="D91" i="2"/>
  <c r="DZ90" i="2"/>
  <c r="DY90" i="2"/>
  <c r="DX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DW90" i="2" s="1"/>
  <c r="E90" i="2"/>
  <c r="D90" i="2"/>
  <c r="DZ89" i="2"/>
  <c r="DY89" i="2"/>
  <c r="DX89" i="2"/>
  <c r="AI89" i="2"/>
  <c r="AH89" i="2"/>
  <c r="AG89" i="2"/>
  <c r="AF89" i="2"/>
  <c r="AE89" i="2"/>
  <c r="AD89" i="2"/>
  <c r="AC89" i="2"/>
  <c r="AB89" i="2"/>
  <c r="AA89" i="2"/>
  <c r="Z89" i="2"/>
  <c r="Y89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DW89" i="2" s="1"/>
  <c r="E89" i="2"/>
  <c r="D89" i="2"/>
  <c r="DZ88" i="2"/>
  <c r="DY88" i="2"/>
  <c r="DX88" i="2"/>
  <c r="AI88" i="2"/>
  <c r="AH88" i="2"/>
  <c r="AG88" i="2"/>
  <c r="AF88" i="2"/>
  <c r="AE88" i="2"/>
  <c r="AD88" i="2"/>
  <c r="AC88" i="2"/>
  <c r="AB88" i="2"/>
  <c r="AA88" i="2"/>
  <c r="Z88" i="2"/>
  <c r="Y88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DW88" i="2" s="1"/>
  <c r="E88" i="2"/>
  <c r="D88" i="2"/>
  <c r="DZ87" i="2"/>
  <c r="DY87" i="2"/>
  <c r="DX87" i="2"/>
  <c r="DW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DZ86" i="2"/>
  <c r="DY86" i="2"/>
  <c r="DX86" i="2"/>
  <c r="AI86" i="2"/>
  <c r="AH86" i="2"/>
  <c r="AG86" i="2"/>
  <c r="AF86" i="2"/>
  <c r="AE86" i="2"/>
  <c r="AD86" i="2"/>
  <c r="AC86" i="2"/>
  <c r="AB86" i="2"/>
  <c r="AA86" i="2"/>
  <c r="Z86" i="2"/>
  <c r="Y86" i="2"/>
  <c r="X86" i="2"/>
  <c r="W86" i="2"/>
  <c r="V86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DW86" i="2" s="1"/>
  <c r="E86" i="2"/>
  <c r="D86" i="2"/>
  <c r="DZ85" i="2"/>
  <c r="DY85" i="2"/>
  <c r="DX85" i="2"/>
  <c r="DW85" i="2"/>
  <c r="AI85" i="2"/>
  <c r="AH85" i="2"/>
  <c r="AG85" i="2"/>
  <c r="AF85" i="2"/>
  <c r="AE85" i="2"/>
  <c r="AD85" i="2"/>
  <c r="AC85" i="2"/>
  <c r="AB85" i="2"/>
  <c r="AA85" i="2"/>
  <c r="Z85" i="2"/>
  <c r="Y85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DZ84" i="2"/>
  <c r="DY84" i="2"/>
  <c r="DX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DW84" i="2" s="1"/>
  <c r="E84" i="2"/>
  <c r="D84" i="2"/>
  <c r="DZ83" i="2"/>
  <c r="DY83" i="2"/>
  <c r="DX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DW83" i="2" s="1"/>
  <c r="E83" i="2"/>
  <c r="D83" i="2"/>
  <c r="DZ82" i="2"/>
  <c r="DY82" i="2"/>
  <c r="DX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DW82" i="2" s="1"/>
  <c r="E82" i="2"/>
  <c r="D82" i="2"/>
  <c r="DZ81" i="2"/>
  <c r="DY81" i="2"/>
  <c r="DX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DW81" i="2" s="1"/>
  <c r="E81" i="2"/>
  <c r="D81" i="2"/>
  <c r="DZ80" i="2"/>
  <c r="DY80" i="2"/>
  <c r="DX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DW80" i="2" s="1"/>
  <c r="E80" i="2"/>
  <c r="D80" i="2"/>
  <c r="DZ79" i="2"/>
  <c r="DY79" i="2"/>
  <c r="DX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DW79" i="2" s="1"/>
  <c r="E79" i="2"/>
  <c r="D79" i="2"/>
  <c r="DZ78" i="2"/>
  <c r="DY78" i="2"/>
  <c r="DX78" i="2"/>
  <c r="AI78" i="2"/>
  <c r="AH78" i="2"/>
  <c r="AG78" i="2"/>
  <c r="AF78" i="2"/>
  <c r="AE78" i="2"/>
  <c r="AD78" i="2"/>
  <c r="AC78" i="2"/>
  <c r="AB78" i="2"/>
  <c r="AA78" i="2"/>
  <c r="Z78" i="2"/>
  <c r="Y78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DW78" i="2" s="1"/>
  <c r="E78" i="2"/>
  <c r="D78" i="2"/>
  <c r="DZ77" i="2"/>
  <c r="DY77" i="2"/>
  <c r="DX77" i="2"/>
  <c r="DW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DZ76" i="2"/>
  <c r="DY76" i="2"/>
  <c r="DX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DW76" i="2" s="1"/>
  <c r="E76" i="2"/>
  <c r="D76" i="2"/>
  <c r="DZ75" i="2"/>
  <c r="DY75" i="2"/>
  <c r="DX75" i="2"/>
  <c r="DW75" i="2"/>
  <c r="AI75" i="2"/>
  <c r="AH75" i="2"/>
  <c r="AG75" i="2"/>
  <c r="AF75" i="2"/>
  <c r="AE75" i="2"/>
  <c r="AD75" i="2"/>
  <c r="AC75" i="2"/>
  <c r="AB75" i="2"/>
  <c r="AA75" i="2"/>
  <c r="Z75" i="2"/>
  <c r="Y75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DZ74" i="2"/>
  <c r="DY74" i="2"/>
  <c r="DX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DW74" i="2" s="1"/>
  <c r="E74" i="2"/>
  <c r="D74" i="2"/>
  <c r="DZ73" i="2"/>
  <c r="DY73" i="2"/>
  <c r="DX73" i="2"/>
  <c r="DW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DZ72" i="2"/>
  <c r="DY72" i="2"/>
  <c r="DX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DW72" i="2" s="1"/>
  <c r="E72" i="2"/>
  <c r="D72" i="2"/>
  <c r="DZ71" i="2"/>
  <c r="DY71" i="2"/>
  <c r="DX71" i="2"/>
  <c r="DW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DZ70" i="2"/>
  <c r="DY70" i="2"/>
  <c r="DX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DW70" i="2" s="1"/>
  <c r="E70" i="2"/>
  <c r="D70" i="2"/>
  <c r="DZ69" i="2"/>
  <c r="DY69" i="2"/>
  <c r="DX69" i="2"/>
  <c r="DW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DZ68" i="2"/>
  <c r="DY68" i="2"/>
  <c r="DX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DW68" i="2" s="1"/>
  <c r="E68" i="2"/>
  <c r="D68" i="2"/>
  <c r="DZ67" i="2"/>
  <c r="DY67" i="2"/>
  <c r="DX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DW67" i="2" s="1"/>
  <c r="E67" i="2"/>
  <c r="D67" i="2"/>
  <c r="DZ66" i="2"/>
  <c r="DY66" i="2"/>
  <c r="DX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DW66" i="2" s="1"/>
  <c r="E66" i="2"/>
  <c r="D66" i="2"/>
  <c r="DZ65" i="2"/>
  <c r="DY65" i="2"/>
  <c r="DX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DW65" i="2" s="1"/>
  <c r="E65" i="2"/>
  <c r="D65" i="2"/>
  <c r="DZ64" i="2"/>
  <c r="DY64" i="2"/>
  <c r="DX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DW64" i="2" s="1"/>
  <c r="E64" i="2"/>
  <c r="D64" i="2"/>
  <c r="DZ63" i="2"/>
  <c r="DY63" i="2"/>
  <c r="DX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DW63" i="2" s="1"/>
  <c r="E63" i="2"/>
  <c r="D63" i="2"/>
  <c r="DZ62" i="2"/>
  <c r="DY62" i="2"/>
  <c r="DX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DW62" i="2" s="1"/>
  <c r="E62" i="2"/>
  <c r="D62" i="2"/>
  <c r="DZ61" i="2"/>
  <c r="DY61" i="2"/>
  <c r="DX61" i="2"/>
  <c r="DW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DZ60" i="2"/>
  <c r="DY60" i="2"/>
  <c r="DX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DW60" i="2" s="1"/>
  <c r="E60" i="2"/>
  <c r="D60" i="2"/>
  <c r="DZ59" i="2"/>
  <c r="DY59" i="2"/>
  <c r="DX59" i="2"/>
  <c r="DW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DZ58" i="2"/>
  <c r="DY58" i="2"/>
  <c r="DX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DW58" i="2" s="1"/>
  <c r="E58" i="2"/>
  <c r="D58" i="2"/>
  <c r="DZ57" i="2"/>
  <c r="DY57" i="2"/>
  <c r="DX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DW57" i="2" s="1"/>
  <c r="E57" i="2"/>
  <c r="D57" i="2"/>
  <c r="DZ56" i="2"/>
  <c r="DY56" i="2"/>
  <c r="DX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DW56" i="2" s="1"/>
  <c r="E56" i="2"/>
  <c r="D56" i="2"/>
  <c r="DZ55" i="2"/>
  <c r="DY55" i="2"/>
  <c r="DX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DW55" i="2" s="1"/>
  <c r="E55" i="2"/>
  <c r="D55" i="2"/>
  <c r="DZ54" i="2"/>
  <c r="DY54" i="2"/>
  <c r="DX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DW54" i="2" s="1"/>
  <c r="E54" i="2"/>
  <c r="D54" i="2"/>
  <c r="DZ53" i="2"/>
  <c r="DY53" i="2"/>
  <c r="DX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DW53" i="2" s="1"/>
  <c r="E53" i="2"/>
  <c r="D53" i="2"/>
  <c r="DZ52" i="2"/>
  <c r="DY52" i="2"/>
  <c r="DX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DW52" i="2" s="1"/>
  <c r="E52" i="2"/>
  <c r="D52" i="2"/>
  <c r="DZ51" i="2"/>
  <c r="DY51" i="2"/>
  <c r="DX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DW51" i="2" s="1"/>
  <c r="E51" i="2"/>
  <c r="D51" i="2"/>
  <c r="DZ50" i="2"/>
  <c r="DY50" i="2"/>
  <c r="DX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DW50" i="2" s="1"/>
  <c r="E50" i="2"/>
  <c r="D50" i="2"/>
  <c r="DZ49" i="2"/>
  <c r="DY49" i="2"/>
  <c r="DX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DW49" i="2" s="1"/>
  <c r="E49" i="2"/>
  <c r="D49" i="2"/>
  <c r="DZ48" i="2"/>
  <c r="DY48" i="2"/>
  <c r="DX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DW48" i="2" s="1"/>
  <c r="E48" i="2"/>
  <c r="D48" i="2"/>
  <c r="DZ47" i="2"/>
  <c r="DY47" i="2"/>
  <c r="DX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DW47" i="2" s="1"/>
  <c r="E47" i="2"/>
  <c r="D47" i="2"/>
  <c r="DZ46" i="2"/>
  <c r="DY46" i="2"/>
  <c r="DX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DW46" i="2" s="1"/>
  <c r="E46" i="2"/>
  <c r="D46" i="2"/>
  <c r="DZ45" i="2"/>
  <c r="DY45" i="2"/>
  <c r="DX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DW45" i="2" s="1"/>
  <c r="E45" i="2"/>
  <c r="D45" i="2"/>
  <c r="DZ44" i="2"/>
  <c r="DY44" i="2"/>
  <c r="DX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DW44" i="2" s="1"/>
  <c r="E44" i="2"/>
  <c r="D44" i="2"/>
  <c r="DZ43" i="2"/>
  <c r="DY43" i="2"/>
  <c r="DX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DW43" i="2" s="1"/>
  <c r="E43" i="2"/>
  <c r="D43" i="2"/>
  <c r="DZ42" i="2"/>
  <c r="DY42" i="2"/>
  <c r="DX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DW42" i="2" s="1"/>
  <c r="E42" i="2"/>
  <c r="D42" i="2"/>
  <c r="DZ41" i="2"/>
  <c r="DY41" i="2"/>
  <c r="DX41" i="2"/>
  <c r="DW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DZ40" i="2"/>
  <c r="DY40" i="2"/>
  <c r="DX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DW40" i="2" s="1"/>
  <c r="E40" i="2"/>
  <c r="D40" i="2"/>
  <c r="DZ39" i="2"/>
  <c r="DY39" i="2"/>
  <c r="DX39" i="2"/>
  <c r="DW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DZ38" i="2"/>
  <c r="DY38" i="2"/>
  <c r="DX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DW38" i="2" s="1"/>
  <c r="E38" i="2"/>
  <c r="D38" i="2"/>
  <c r="DZ37" i="2"/>
  <c r="DY37" i="2"/>
  <c r="DX37" i="2"/>
  <c r="DW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DZ36" i="2"/>
  <c r="DY36" i="2"/>
  <c r="DX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DW36" i="2" s="1"/>
  <c r="E36" i="2"/>
  <c r="D36" i="2"/>
  <c r="DZ35" i="2"/>
  <c r="DY35" i="2"/>
  <c r="DX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DW35" i="2" s="1"/>
  <c r="E35" i="2"/>
  <c r="D35" i="2"/>
  <c r="DZ34" i="2"/>
  <c r="DY34" i="2"/>
  <c r="DX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DW34" i="2" s="1"/>
  <c r="E34" i="2"/>
  <c r="D34" i="2"/>
  <c r="DZ33" i="2"/>
  <c r="DY33" i="2"/>
  <c r="DX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DW33" i="2" s="1"/>
  <c r="E33" i="2"/>
  <c r="D33" i="2"/>
  <c r="DZ32" i="2"/>
  <c r="DY32" i="2"/>
  <c r="DX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DW32" i="2" s="1"/>
  <c r="E32" i="2"/>
  <c r="D32" i="2"/>
  <c r="DZ31" i="2"/>
  <c r="DY31" i="2"/>
  <c r="DX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DW31" i="2" s="1"/>
  <c r="E31" i="2"/>
  <c r="D31" i="2"/>
  <c r="DZ30" i="2"/>
  <c r="DY30" i="2"/>
  <c r="DX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DW30" i="2" s="1"/>
  <c r="E30" i="2"/>
  <c r="D30" i="2"/>
  <c r="DZ29" i="2"/>
  <c r="DY29" i="2"/>
  <c r="DX29" i="2"/>
  <c r="DW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DZ28" i="2"/>
  <c r="DY28" i="2"/>
  <c r="DX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DW28" i="2" s="1"/>
  <c r="E28" i="2"/>
  <c r="D28" i="2"/>
  <c r="DZ27" i="2"/>
  <c r="DY27" i="2"/>
  <c r="DX27" i="2"/>
  <c r="DW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DZ26" i="2"/>
  <c r="DY26" i="2"/>
  <c r="DX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DW26" i="2" s="1"/>
  <c r="E26" i="2"/>
  <c r="D26" i="2"/>
  <c r="DZ25" i="2"/>
  <c r="DY25" i="2"/>
  <c r="DX25" i="2"/>
  <c r="DW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DZ24" i="2"/>
  <c r="DY24" i="2"/>
  <c r="DX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DW24" i="2" s="1"/>
  <c r="E24" i="2"/>
  <c r="D24" i="2"/>
  <c r="DZ23" i="2"/>
  <c r="DY23" i="2"/>
  <c r="DX23" i="2"/>
  <c r="DW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DZ22" i="2"/>
  <c r="DY22" i="2"/>
  <c r="DX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DW22" i="2" s="1"/>
  <c r="E22" i="2"/>
  <c r="D22" i="2"/>
  <c r="DZ21" i="2"/>
  <c r="DY21" i="2"/>
  <c r="DX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DW21" i="2" s="1"/>
  <c r="E21" i="2"/>
  <c r="D21" i="2"/>
  <c r="DZ20" i="2"/>
  <c r="DY20" i="2"/>
  <c r="DX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DW20" i="2" s="1"/>
  <c r="E20" i="2"/>
  <c r="D20" i="2"/>
  <c r="DZ19" i="2"/>
  <c r="DY19" i="2"/>
  <c r="DX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DW19" i="2" s="1"/>
  <c r="E19" i="2"/>
  <c r="D19" i="2"/>
  <c r="DZ18" i="2"/>
  <c r="DY18" i="2"/>
  <c r="DX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DW18" i="2" s="1"/>
  <c r="E18" i="2"/>
  <c r="D18" i="2"/>
  <c r="DZ17" i="2"/>
  <c r="DY17" i="2"/>
  <c r="DX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DW17" i="2" s="1"/>
  <c r="E17" i="2"/>
  <c r="D17" i="2"/>
  <c r="DZ16" i="2"/>
  <c r="DY16" i="2"/>
  <c r="DX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DW16" i="2" s="1"/>
  <c r="E16" i="2"/>
  <c r="D16" i="2"/>
  <c r="DZ15" i="2"/>
  <c r="DY15" i="2"/>
  <c r="DX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DW15" i="2" s="1"/>
  <c r="E15" i="2"/>
  <c r="D15" i="2"/>
  <c r="DZ14" i="2"/>
  <c r="DY14" i="2"/>
  <c r="DX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DW14" i="2" s="1"/>
  <c r="E14" i="2"/>
  <c r="D14" i="2"/>
  <c r="DZ13" i="2"/>
  <c r="DY13" i="2"/>
  <c r="DX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DW13" i="2" s="1"/>
  <c r="E13" i="2"/>
  <c r="D13" i="2"/>
  <c r="DZ12" i="2"/>
  <c r="DY12" i="2"/>
  <c r="DX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DW12" i="2" s="1"/>
  <c r="E12" i="2"/>
  <c r="D12" i="2"/>
  <c r="DZ11" i="2"/>
  <c r="DY11" i="2"/>
  <c r="DX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DW11" i="2" s="1"/>
  <c r="E11" i="2"/>
  <c r="D11" i="2"/>
  <c r="DZ10" i="2"/>
  <c r="DY10" i="2"/>
  <c r="DX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DW10" i="2" s="1"/>
  <c r="E10" i="2"/>
  <c r="D10" i="2"/>
  <c r="DZ9" i="2"/>
  <c r="DY9" i="2"/>
  <c r="DX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DW9" i="2" s="1"/>
  <c r="E9" i="2"/>
  <c r="D9" i="2"/>
  <c r="DZ8" i="2"/>
  <c r="DY8" i="2"/>
  <c r="DX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DW8" i="2" s="1"/>
  <c r="E8" i="2"/>
  <c r="D8" i="2"/>
  <c r="DZ7" i="2"/>
  <c r="DY7" i="2"/>
  <c r="DX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DW7" i="2" s="1"/>
  <c r="E7" i="2"/>
  <c r="D7" i="2"/>
  <c r="DZ6" i="2"/>
  <c r="DY6" i="2"/>
  <c r="DX6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DW6" i="2" s="1"/>
  <c r="E6" i="2"/>
  <c r="D6" i="2"/>
  <c r="DZ120" i="1"/>
  <c r="DY120" i="1"/>
  <c r="DX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DW120" i="1" s="1"/>
  <c r="E120" i="1"/>
  <c r="D120" i="1"/>
  <c r="DZ119" i="1"/>
  <c r="DY119" i="1"/>
  <c r="DX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DW119" i="1" s="1"/>
  <c r="E119" i="1"/>
  <c r="D119" i="1"/>
  <c r="DZ118" i="1"/>
  <c r="DY118" i="1"/>
  <c r="DX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DW118" i="1" s="1"/>
  <c r="E118" i="1"/>
  <c r="D118" i="1"/>
  <c r="DZ117" i="1"/>
  <c r="DY117" i="1"/>
  <c r="DX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DW117" i="1" s="1"/>
  <c r="E117" i="1"/>
  <c r="D117" i="1"/>
  <c r="DZ116" i="1"/>
  <c r="DY116" i="1"/>
  <c r="DX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DW116" i="1" s="1"/>
  <c r="E116" i="1"/>
  <c r="D116" i="1"/>
  <c r="DZ115" i="1"/>
  <c r="DY115" i="1"/>
  <c r="DX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DW115" i="1" s="1"/>
  <c r="E115" i="1"/>
  <c r="D115" i="1"/>
  <c r="DZ114" i="1"/>
  <c r="DY114" i="1"/>
  <c r="DX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DW114" i="1" s="1"/>
  <c r="E114" i="1"/>
  <c r="D114" i="1"/>
  <c r="DZ113" i="1"/>
  <c r="DY113" i="1"/>
  <c r="DX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DW113" i="1" s="1"/>
  <c r="E113" i="1"/>
  <c r="D113" i="1"/>
  <c r="DZ112" i="1"/>
  <c r="DY112" i="1"/>
  <c r="DX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DW112" i="1" s="1"/>
  <c r="E112" i="1"/>
  <c r="D112" i="1"/>
  <c r="DZ111" i="1"/>
  <c r="DY111" i="1"/>
  <c r="DX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DW111" i="1" s="1"/>
  <c r="E111" i="1"/>
  <c r="D111" i="1"/>
  <c r="DV110" i="1"/>
  <c r="DU110" i="1"/>
  <c r="DT110" i="1"/>
  <c r="DS110" i="1"/>
  <c r="DR110" i="1"/>
  <c r="DQ110" i="1"/>
  <c r="DP110" i="1"/>
  <c r="DO110" i="1"/>
  <c r="DN110" i="1"/>
  <c r="DM110" i="1"/>
  <c r="DL110" i="1"/>
  <c r="DK110" i="1"/>
  <c r="DJ110" i="1"/>
  <c r="DI110" i="1"/>
  <c r="DH110" i="1"/>
  <c r="DG110" i="1"/>
  <c r="DF110" i="1"/>
  <c r="DE110" i="1"/>
  <c r="DD110" i="1"/>
  <c r="DC110" i="1"/>
  <c r="DB110" i="1"/>
  <c r="DA110" i="1"/>
  <c r="CZ110" i="1"/>
  <c r="CY110" i="1"/>
  <c r="CX110" i="1"/>
  <c r="CW110" i="1"/>
  <c r="CV110" i="1"/>
  <c r="CU110" i="1"/>
  <c r="CT110" i="1"/>
  <c r="CS110" i="1"/>
  <c r="CR110" i="1"/>
  <c r="CQ110" i="1"/>
  <c r="CP110" i="1"/>
  <c r="CO110" i="1"/>
  <c r="CN110" i="1"/>
  <c r="CM110" i="1"/>
  <c r="CL110" i="1"/>
  <c r="CK110" i="1"/>
  <c r="CJ110" i="1"/>
  <c r="CI110" i="1"/>
  <c r="CH110" i="1"/>
  <c r="CG110" i="1"/>
  <c r="CF110" i="1"/>
  <c r="CE110" i="1"/>
  <c r="CD110" i="1"/>
  <c r="CC110" i="1"/>
  <c r="CB110" i="1"/>
  <c r="CA110" i="1"/>
  <c r="BZ110" i="1"/>
  <c r="BY110" i="1"/>
  <c r="BX110" i="1"/>
  <c r="BW110" i="1"/>
  <c r="BV110" i="1"/>
  <c r="BU110" i="1"/>
  <c r="BT110" i="1"/>
  <c r="BS110" i="1"/>
  <c r="BR110" i="1"/>
  <c r="BQ110" i="1"/>
  <c r="BP110" i="1"/>
  <c r="BO110" i="1"/>
  <c r="BN110" i="1"/>
  <c r="BM110" i="1"/>
  <c r="BL110" i="1"/>
  <c r="BK110" i="1"/>
  <c r="BJ110" i="1"/>
  <c r="BI110" i="1"/>
  <c r="BH110" i="1"/>
  <c r="BG110" i="1"/>
  <c r="BF110" i="1"/>
  <c r="BE110" i="1"/>
  <c r="BD110" i="1"/>
  <c r="BC110" i="1"/>
  <c r="BB110" i="1"/>
  <c r="BA110" i="1"/>
  <c r="AZ110" i="1"/>
  <c r="AY110" i="1"/>
  <c r="AX110" i="1"/>
  <c r="AW110" i="1"/>
  <c r="AV110" i="1"/>
  <c r="AU110" i="1"/>
  <c r="AT110" i="1"/>
  <c r="AS110" i="1"/>
  <c r="AR110" i="1"/>
  <c r="AQ110" i="1"/>
  <c r="AP110" i="1"/>
  <c r="AO110" i="1"/>
  <c r="AN110" i="1"/>
  <c r="AM110" i="1"/>
  <c r="AL110" i="1"/>
  <c r="AK110" i="1"/>
  <c r="AJ110" i="1"/>
  <c r="DZ109" i="1"/>
  <c r="DY109" i="1"/>
  <c r="DX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DW109" i="1" s="1"/>
  <c r="E109" i="1"/>
  <c r="D109" i="1"/>
  <c r="DZ108" i="1"/>
  <c r="DY108" i="1"/>
  <c r="DX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DW108" i="1" s="1"/>
  <c r="E108" i="1"/>
  <c r="D108" i="1"/>
  <c r="DZ107" i="1"/>
  <c r="DY107" i="1"/>
  <c r="DX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DW107" i="1" s="1"/>
  <c r="E107" i="1"/>
  <c r="D107" i="1"/>
  <c r="DZ106" i="1"/>
  <c r="DY106" i="1"/>
  <c r="DX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DW106" i="1" s="1"/>
  <c r="E106" i="1"/>
  <c r="D106" i="1"/>
  <c r="DZ105" i="1"/>
  <c r="DY105" i="1"/>
  <c r="DX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DW105" i="1" s="1"/>
  <c r="E105" i="1"/>
  <c r="D105" i="1"/>
  <c r="DZ104" i="1"/>
  <c r="DY104" i="1"/>
  <c r="DX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DW104" i="1" s="1"/>
  <c r="E104" i="1"/>
  <c r="D104" i="1"/>
  <c r="DZ103" i="1"/>
  <c r="DY103" i="1"/>
  <c r="DX103" i="1"/>
  <c r="DW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DZ102" i="1"/>
  <c r="DY102" i="1"/>
  <c r="DX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DW102" i="1" s="1"/>
  <c r="E102" i="1"/>
  <c r="D102" i="1"/>
  <c r="DZ101" i="1"/>
  <c r="DY101" i="1"/>
  <c r="DX101" i="1"/>
  <c r="DW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DZ100" i="1"/>
  <c r="DY100" i="1"/>
  <c r="DX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DW100" i="1" s="1"/>
  <c r="E100" i="1"/>
  <c r="D100" i="1"/>
  <c r="DZ99" i="1"/>
  <c r="DY99" i="1"/>
  <c r="DX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DW99" i="1" s="1"/>
  <c r="E99" i="1"/>
  <c r="D99" i="1"/>
  <c r="DZ98" i="1"/>
  <c r="DY98" i="1"/>
  <c r="DX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DW98" i="1" s="1"/>
  <c r="E98" i="1"/>
  <c r="D98" i="1"/>
  <c r="DZ97" i="1"/>
  <c r="DY97" i="1"/>
  <c r="DX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DW97" i="1" s="1"/>
  <c r="E97" i="1"/>
  <c r="D97" i="1"/>
  <c r="DZ96" i="1"/>
  <c r="DY96" i="1"/>
  <c r="DX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DW96" i="1" s="1"/>
  <c r="E96" i="1"/>
  <c r="D96" i="1"/>
  <c r="DZ95" i="1"/>
  <c r="DY95" i="1"/>
  <c r="DX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DW95" i="1" s="1"/>
  <c r="E95" i="1"/>
  <c r="D95" i="1"/>
  <c r="DZ94" i="1"/>
  <c r="DY94" i="1"/>
  <c r="DX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DW94" i="1" s="1"/>
  <c r="E94" i="1"/>
  <c r="D94" i="1"/>
  <c r="DZ93" i="1"/>
  <c r="DY93" i="1"/>
  <c r="DX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DW93" i="1" s="1"/>
  <c r="E93" i="1"/>
  <c r="D93" i="1"/>
  <c r="DZ92" i="1"/>
  <c r="DY92" i="1"/>
  <c r="DX92" i="1"/>
  <c r="AI92" i="1"/>
  <c r="AH92" i="1"/>
  <c r="AG92" i="1"/>
  <c r="AF92" i="1"/>
  <c r="AE92" i="1"/>
  <c r="AD92" i="1"/>
  <c r="AD110" i="1" s="1"/>
  <c r="AC92" i="1"/>
  <c r="AB92" i="1"/>
  <c r="AA92" i="1"/>
  <c r="Z92" i="1"/>
  <c r="Y92" i="1"/>
  <c r="X92" i="1"/>
  <c r="W92" i="1"/>
  <c r="V92" i="1"/>
  <c r="V110" i="1" s="1"/>
  <c r="U92" i="1"/>
  <c r="T92" i="1"/>
  <c r="S92" i="1"/>
  <c r="R92" i="1"/>
  <c r="Q92" i="1"/>
  <c r="P92" i="1"/>
  <c r="O92" i="1"/>
  <c r="N92" i="1"/>
  <c r="N110" i="1" s="1"/>
  <c r="M92" i="1"/>
  <c r="L92" i="1"/>
  <c r="K92" i="1"/>
  <c r="J92" i="1"/>
  <c r="I92" i="1"/>
  <c r="H92" i="1"/>
  <c r="G92" i="1"/>
  <c r="F92" i="1"/>
  <c r="DW92" i="1" s="1"/>
  <c r="E92" i="1"/>
  <c r="D92" i="1"/>
  <c r="DZ91" i="1"/>
  <c r="DY91" i="1"/>
  <c r="DX91" i="1"/>
  <c r="DW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DZ90" i="1"/>
  <c r="DY90" i="1"/>
  <c r="DX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DW90" i="1" s="1"/>
  <c r="E90" i="1"/>
  <c r="D90" i="1"/>
  <c r="DZ89" i="1"/>
  <c r="DY89" i="1"/>
  <c r="DX89" i="1"/>
  <c r="DW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DZ88" i="1"/>
  <c r="DY88" i="1"/>
  <c r="DX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DW88" i="1" s="1"/>
  <c r="E88" i="1"/>
  <c r="D88" i="1"/>
  <c r="DZ87" i="1"/>
  <c r="DY87" i="1"/>
  <c r="DX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DW87" i="1" s="1"/>
  <c r="E87" i="1"/>
  <c r="D87" i="1"/>
  <c r="DZ86" i="1"/>
  <c r="DY86" i="1"/>
  <c r="DX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DW86" i="1" s="1"/>
  <c r="E86" i="1"/>
  <c r="D86" i="1"/>
  <c r="DZ85" i="1"/>
  <c r="DY85" i="1"/>
  <c r="DX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DW85" i="1" s="1"/>
  <c r="E85" i="1"/>
  <c r="D85" i="1"/>
  <c r="DZ84" i="1"/>
  <c r="DY84" i="1"/>
  <c r="DX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DW84" i="1" s="1"/>
  <c r="E84" i="1"/>
  <c r="D84" i="1"/>
  <c r="DZ83" i="1"/>
  <c r="DY83" i="1"/>
  <c r="DX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DW83" i="1" s="1"/>
  <c r="E83" i="1"/>
  <c r="D83" i="1"/>
  <c r="DZ82" i="1"/>
  <c r="DY82" i="1"/>
  <c r="DX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DW82" i="1" s="1"/>
  <c r="E82" i="1"/>
  <c r="D82" i="1"/>
  <c r="DZ81" i="1"/>
  <c r="DY81" i="1"/>
  <c r="DX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DW81" i="1" s="1"/>
  <c r="E81" i="1"/>
  <c r="D81" i="1"/>
  <c r="DZ80" i="1"/>
  <c r="DY80" i="1"/>
  <c r="DX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DW80" i="1" s="1"/>
  <c r="E80" i="1"/>
  <c r="D80" i="1"/>
  <c r="DZ79" i="1"/>
  <c r="DY79" i="1"/>
  <c r="DX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DW79" i="1" s="1"/>
  <c r="E79" i="1"/>
  <c r="D79" i="1"/>
  <c r="DZ78" i="1"/>
  <c r="DY78" i="1"/>
  <c r="DX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DW78" i="1" s="1"/>
  <c r="E78" i="1"/>
  <c r="D78" i="1"/>
  <c r="DZ77" i="1"/>
  <c r="DY77" i="1"/>
  <c r="DX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DW77" i="1" s="1"/>
  <c r="E77" i="1"/>
  <c r="D77" i="1"/>
  <c r="DZ76" i="1"/>
  <c r="DY76" i="1"/>
  <c r="DX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DW76" i="1" s="1"/>
  <c r="E76" i="1"/>
  <c r="D76" i="1"/>
  <c r="DZ75" i="1"/>
  <c r="DY75" i="1"/>
  <c r="DX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DW75" i="1" s="1"/>
  <c r="E75" i="1"/>
  <c r="D75" i="1"/>
  <c r="DZ74" i="1"/>
  <c r="DY74" i="1"/>
  <c r="DX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DW74" i="1" s="1"/>
  <c r="E74" i="1"/>
  <c r="D74" i="1"/>
  <c r="DZ73" i="1"/>
  <c r="DY73" i="1"/>
  <c r="DX73" i="1"/>
  <c r="DW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DZ72" i="1"/>
  <c r="DY72" i="1"/>
  <c r="DX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DW72" i="1" s="1"/>
  <c r="E72" i="1"/>
  <c r="D72" i="1"/>
  <c r="DZ71" i="1"/>
  <c r="DY71" i="1"/>
  <c r="DX71" i="1"/>
  <c r="DW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DZ70" i="1"/>
  <c r="DY70" i="1"/>
  <c r="DX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DW70" i="1" s="1"/>
  <c r="E70" i="1"/>
  <c r="D70" i="1"/>
  <c r="DZ69" i="1"/>
  <c r="DY69" i="1"/>
  <c r="DX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DW69" i="1" s="1"/>
  <c r="E69" i="1"/>
  <c r="D69" i="1"/>
  <c r="DZ68" i="1"/>
  <c r="DY68" i="1"/>
  <c r="DX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DW68" i="1" s="1"/>
  <c r="E68" i="1"/>
  <c r="D68" i="1"/>
  <c r="DZ67" i="1"/>
  <c r="DY67" i="1"/>
  <c r="DX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DW67" i="1" s="1"/>
  <c r="E67" i="1"/>
  <c r="D67" i="1"/>
  <c r="DZ66" i="1"/>
  <c r="DY66" i="1"/>
  <c r="DX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DW66" i="1" s="1"/>
  <c r="E66" i="1"/>
  <c r="D66" i="1"/>
  <c r="DZ65" i="1"/>
  <c r="DY65" i="1"/>
  <c r="DX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DW65" i="1" s="1"/>
  <c r="E65" i="1"/>
  <c r="D65" i="1"/>
  <c r="DZ64" i="1"/>
  <c r="DY64" i="1"/>
  <c r="DX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DW64" i="1" s="1"/>
  <c r="E64" i="1"/>
  <c r="D64" i="1"/>
  <c r="DZ63" i="1"/>
  <c r="DY63" i="1"/>
  <c r="DX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DW63" i="1" s="1"/>
  <c r="E63" i="1"/>
  <c r="D63" i="1"/>
  <c r="DZ62" i="1"/>
  <c r="DY62" i="1"/>
  <c r="DX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DW62" i="1" s="1"/>
  <c r="E62" i="1"/>
  <c r="D62" i="1"/>
  <c r="DZ61" i="1"/>
  <c r="DY61" i="1"/>
  <c r="DX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DW61" i="1" s="1"/>
  <c r="E61" i="1"/>
  <c r="D61" i="1"/>
  <c r="DZ60" i="1"/>
  <c r="DY60" i="1"/>
  <c r="DX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DW60" i="1" s="1"/>
  <c r="E60" i="1"/>
  <c r="D60" i="1"/>
  <c r="DZ59" i="1"/>
  <c r="DY59" i="1"/>
  <c r="DX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DW59" i="1" s="1"/>
  <c r="E59" i="1"/>
  <c r="D59" i="1"/>
  <c r="DZ58" i="1"/>
  <c r="DY58" i="1"/>
  <c r="DX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DW58" i="1" s="1"/>
  <c r="E58" i="1"/>
  <c r="D58" i="1"/>
  <c r="DZ57" i="1"/>
  <c r="DY57" i="1"/>
  <c r="DX57" i="1"/>
  <c r="DW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DZ56" i="1"/>
  <c r="DY56" i="1"/>
  <c r="DX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DW56" i="1" s="1"/>
  <c r="E56" i="1"/>
  <c r="D56" i="1"/>
  <c r="DZ55" i="1"/>
  <c r="DY55" i="1"/>
  <c r="DX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DW55" i="1" s="1"/>
  <c r="E55" i="1"/>
  <c r="D55" i="1"/>
  <c r="DZ54" i="1"/>
  <c r="DY54" i="1"/>
  <c r="DX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DW54" i="1" s="1"/>
  <c r="E54" i="1"/>
  <c r="D54" i="1"/>
  <c r="DZ53" i="1"/>
  <c r="DY53" i="1"/>
  <c r="DX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DW53" i="1" s="1"/>
  <c r="E53" i="1"/>
  <c r="D53" i="1"/>
  <c r="DZ52" i="1"/>
  <c r="DY52" i="1"/>
  <c r="DX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DW52" i="1" s="1"/>
  <c r="E52" i="1"/>
  <c r="D52" i="1"/>
  <c r="DZ51" i="1"/>
  <c r="DY51" i="1"/>
  <c r="DX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DW51" i="1" s="1"/>
  <c r="E51" i="1"/>
  <c r="D51" i="1"/>
  <c r="DZ50" i="1"/>
  <c r="DY50" i="1"/>
  <c r="DX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DW50" i="1" s="1"/>
  <c r="E50" i="1"/>
  <c r="D50" i="1"/>
  <c r="DZ49" i="1"/>
  <c r="DY49" i="1"/>
  <c r="DX49" i="1"/>
  <c r="DW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DZ48" i="1"/>
  <c r="DY48" i="1"/>
  <c r="DX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DW48" i="1" s="1"/>
  <c r="E48" i="1"/>
  <c r="D48" i="1"/>
  <c r="DZ47" i="1"/>
  <c r="DY47" i="1"/>
  <c r="DX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DW47" i="1" s="1"/>
  <c r="E47" i="1"/>
  <c r="D47" i="1"/>
  <c r="DZ46" i="1"/>
  <c r="DY46" i="1"/>
  <c r="DX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DW46" i="1" s="1"/>
  <c r="E46" i="1"/>
  <c r="D46" i="1"/>
  <c r="DZ45" i="1"/>
  <c r="DY45" i="1"/>
  <c r="DX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DW45" i="1" s="1"/>
  <c r="E45" i="1"/>
  <c r="D45" i="1"/>
  <c r="DZ44" i="1"/>
  <c r="DY44" i="1"/>
  <c r="DX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DW44" i="1" s="1"/>
  <c r="E44" i="1"/>
  <c r="D44" i="1"/>
  <c r="DZ43" i="1"/>
  <c r="DY43" i="1"/>
  <c r="DX43" i="1"/>
  <c r="DW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DZ42" i="1"/>
  <c r="DY42" i="1"/>
  <c r="DX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DW42" i="1" s="1"/>
  <c r="E42" i="1"/>
  <c r="D42" i="1"/>
  <c r="DZ41" i="1"/>
  <c r="DY41" i="1"/>
  <c r="DX41" i="1"/>
  <c r="DW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DZ40" i="1"/>
  <c r="DY40" i="1"/>
  <c r="DX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DW40" i="1" s="1"/>
  <c r="E40" i="1"/>
  <c r="D40" i="1"/>
  <c r="DZ39" i="1"/>
  <c r="DY39" i="1"/>
  <c r="DX39" i="1"/>
  <c r="DW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DZ38" i="1"/>
  <c r="DY38" i="1"/>
  <c r="DX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DW38" i="1" s="1"/>
  <c r="E38" i="1"/>
  <c r="D38" i="1"/>
  <c r="DZ37" i="1"/>
  <c r="DY37" i="1"/>
  <c r="DX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DW37" i="1" s="1"/>
  <c r="E37" i="1"/>
  <c r="D37" i="1"/>
  <c r="DZ36" i="1"/>
  <c r="DY36" i="1"/>
  <c r="DX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DW36" i="1" s="1"/>
  <c r="E36" i="1"/>
  <c r="D36" i="1"/>
  <c r="DZ35" i="1"/>
  <c r="DY35" i="1"/>
  <c r="DX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DW35" i="1" s="1"/>
  <c r="E35" i="1"/>
  <c r="D35" i="1"/>
  <c r="DZ34" i="1"/>
  <c r="DY34" i="1"/>
  <c r="DX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DW34" i="1" s="1"/>
  <c r="E34" i="1"/>
  <c r="D34" i="1"/>
  <c r="DZ33" i="1"/>
  <c r="DY33" i="1"/>
  <c r="DX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DW33" i="1" s="1"/>
  <c r="E33" i="1"/>
  <c r="D33" i="1"/>
  <c r="DZ32" i="1"/>
  <c r="DY32" i="1"/>
  <c r="DX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DW32" i="1" s="1"/>
  <c r="E32" i="1"/>
  <c r="D32" i="1"/>
  <c r="DZ31" i="1"/>
  <c r="DY31" i="1"/>
  <c r="DX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DW31" i="1" s="1"/>
  <c r="E31" i="1"/>
  <c r="D31" i="1"/>
  <c r="DZ30" i="1"/>
  <c r="DY30" i="1"/>
  <c r="DX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DW30" i="1" s="1"/>
  <c r="E30" i="1"/>
  <c r="D30" i="1"/>
  <c r="DZ29" i="1"/>
  <c r="DY29" i="1"/>
  <c r="DX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DW29" i="1" s="1"/>
  <c r="E29" i="1"/>
  <c r="D29" i="1"/>
  <c r="DZ28" i="1"/>
  <c r="DY28" i="1"/>
  <c r="DX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DW28" i="1" s="1"/>
  <c r="E28" i="1"/>
  <c r="D28" i="1"/>
  <c r="DZ27" i="1"/>
  <c r="DY27" i="1"/>
  <c r="DX27" i="1"/>
  <c r="DW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DZ26" i="1"/>
  <c r="DY26" i="1"/>
  <c r="DX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DW26" i="1" s="1"/>
  <c r="E26" i="1"/>
  <c r="D26" i="1"/>
  <c r="DZ25" i="1"/>
  <c r="DY25" i="1"/>
  <c r="DX25" i="1"/>
  <c r="DW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DZ24" i="1"/>
  <c r="DY24" i="1"/>
  <c r="DX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DW24" i="1" s="1"/>
  <c r="E24" i="1"/>
  <c r="D24" i="1"/>
  <c r="DZ23" i="1"/>
  <c r="DY23" i="1"/>
  <c r="DX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DW23" i="1" s="1"/>
  <c r="E23" i="1"/>
  <c r="D23" i="1"/>
  <c r="DZ22" i="1"/>
  <c r="DY22" i="1"/>
  <c r="DX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DW22" i="1" s="1"/>
  <c r="E22" i="1"/>
  <c r="D22" i="1"/>
  <c r="DZ21" i="1"/>
  <c r="DY21" i="1"/>
  <c r="DX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DW21" i="1" s="1"/>
  <c r="E21" i="1"/>
  <c r="D21" i="1"/>
  <c r="DZ20" i="1"/>
  <c r="DY20" i="1"/>
  <c r="DX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DW20" i="1" s="1"/>
  <c r="E20" i="1"/>
  <c r="D20" i="1"/>
  <c r="DZ19" i="1"/>
  <c r="DY19" i="1"/>
  <c r="DX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DW19" i="1" s="1"/>
  <c r="E19" i="1"/>
  <c r="D19" i="1"/>
  <c r="DZ18" i="1"/>
  <c r="DY18" i="1"/>
  <c r="DX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DW18" i="1" s="1"/>
  <c r="E18" i="1"/>
  <c r="D18" i="1"/>
  <c r="DZ17" i="1"/>
  <c r="DY17" i="1"/>
  <c r="DX17" i="1"/>
  <c r="DW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DZ16" i="1"/>
  <c r="DY16" i="1"/>
  <c r="DX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DW16" i="1" s="1"/>
  <c r="E16" i="1"/>
  <c r="D16" i="1"/>
  <c r="DZ15" i="1"/>
  <c r="DY15" i="1"/>
  <c r="DX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DW15" i="1" s="1"/>
  <c r="E15" i="1"/>
  <c r="D15" i="1"/>
  <c r="DZ14" i="1"/>
  <c r="DY14" i="1"/>
  <c r="DX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DW14" i="1" s="1"/>
  <c r="E14" i="1"/>
  <c r="D14" i="1"/>
  <c r="DZ13" i="1"/>
  <c r="DY13" i="1"/>
  <c r="DX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DW13" i="1" s="1"/>
  <c r="E13" i="1"/>
  <c r="D13" i="1"/>
  <c r="DZ12" i="1"/>
  <c r="DY12" i="1"/>
  <c r="DX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DW12" i="1" s="1"/>
  <c r="E12" i="1"/>
  <c r="D12" i="1"/>
  <c r="DZ11" i="1"/>
  <c r="DY11" i="1"/>
  <c r="DX11" i="1"/>
  <c r="DW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DZ10" i="1"/>
  <c r="DY10" i="1"/>
  <c r="DX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DW10" i="1" s="1"/>
  <c r="E10" i="1"/>
  <c r="D10" i="1"/>
  <c r="DZ9" i="1"/>
  <c r="DY9" i="1"/>
  <c r="DX9" i="1"/>
  <c r="DW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DZ8" i="1"/>
  <c r="DY8" i="1"/>
  <c r="DX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DW8" i="1" s="1"/>
  <c r="E8" i="1"/>
  <c r="D8" i="1"/>
  <c r="DZ7" i="1"/>
  <c r="DY7" i="1"/>
  <c r="DX7" i="1"/>
  <c r="DW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DZ6" i="1"/>
  <c r="DY6" i="1"/>
  <c r="DX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DW6" i="1" s="1"/>
  <c r="E6" i="1"/>
  <c r="D6" i="1"/>
  <c r="DZ110" i="3" l="1"/>
  <c r="F110" i="3"/>
  <c r="DW110" i="3" s="1"/>
  <c r="N110" i="3"/>
  <c r="V110" i="3"/>
  <c r="AD110" i="3"/>
  <c r="O110" i="3"/>
  <c r="DY110" i="3"/>
  <c r="AE110" i="3"/>
  <c r="X110" i="3"/>
  <c r="Q110" i="3"/>
  <c r="W110" i="3"/>
  <c r="P110" i="3"/>
  <c r="I110" i="3"/>
  <c r="J110" i="3"/>
  <c r="R110" i="3"/>
  <c r="Z110" i="3"/>
  <c r="AH110" i="3"/>
  <c r="AF110" i="3"/>
  <c r="AG110" i="3"/>
  <c r="K110" i="3"/>
  <c r="S110" i="3"/>
  <c r="AA110" i="3"/>
  <c r="AI110" i="3"/>
  <c r="G110" i="3"/>
  <c r="Y110" i="3"/>
  <c r="D110" i="3"/>
  <c r="L110" i="3"/>
  <c r="T110" i="3"/>
  <c r="AB110" i="3"/>
  <c r="DW92" i="3"/>
  <c r="H110" i="3"/>
  <c r="E110" i="3"/>
  <c r="M110" i="3"/>
  <c r="U110" i="3"/>
  <c r="AC110" i="3"/>
  <c r="DX110" i="3"/>
  <c r="G110" i="2"/>
  <c r="O110" i="2"/>
  <c r="W110" i="2"/>
  <c r="AE110" i="2"/>
  <c r="H110" i="2"/>
  <c r="P110" i="2"/>
  <c r="X110" i="2"/>
  <c r="AF110" i="2"/>
  <c r="Q110" i="2"/>
  <c r="AG110" i="2"/>
  <c r="I110" i="2"/>
  <c r="AH110" i="2"/>
  <c r="K110" i="2"/>
  <c r="S110" i="2"/>
  <c r="AA110" i="2"/>
  <c r="AI110" i="2"/>
  <c r="Y110" i="2"/>
  <c r="R110" i="2"/>
  <c r="D110" i="2"/>
  <c r="L110" i="2"/>
  <c r="T110" i="2"/>
  <c r="AB110" i="2"/>
  <c r="DY110" i="2"/>
  <c r="J110" i="2"/>
  <c r="E110" i="2"/>
  <c r="M110" i="2"/>
  <c r="U110" i="2"/>
  <c r="AC110" i="2"/>
  <c r="DX110" i="2"/>
  <c r="DZ110" i="2"/>
  <c r="Z110" i="2"/>
  <c r="N110" i="2"/>
  <c r="V110" i="2"/>
  <c r="AD110" i="2"/>
  <c r="H110" i="1"/>
  <c r="P110" i="1"/>
  <c r="X110" i="1"/>
  <c r="AF110" i="1"/>
  <c r="DZ110" i="1"/>
  <c r="G110" i="1"/>
  <c r="O110" i="1"/>
  <c r="W110" i="1"/>
  <c r="AE110" i="1"/>
  <c r="AG110" i="1"/>
  <c r="Q110" i="1"/>
  <c r="Z110" i="1"/>
  <c r="J110" i="1"/>
  <c r="K110" i="1"/>
  <c r="S110" i="1"/>
  <c r="AA110" i="1"/>
  <c r="AI110" i="1"/>
  <c r="I110" i="1"/>
  <c r="R110" i="1"/>
  <c r="D110" i="1"/>
  <c r="L110" i="1"/>
  <c r="T110" i="1"/>
  <c r="AB110" i="1"/>
  <c r="DX110" i="1"/>
  <c r="Y110" i="1"/>
  <c r="AH110" i="1"/>
  <c r="E110" i="1"/>
  <c r="M110" i="1"/>
  <c r="U110" i="1"/>
  <c r="AC110" i="1"/>
  <c r="DY110" i="1"/>
  <c r="F110" i="2"/>
  <c r="DW110" i="2" s="1"/>
  <c r="DW110" i="1"/>
  <c r="F110" i="1"/>
</calcChain>
</file>

<file path=xl/sharedStrings.xml><?xml version="1.0" encoding="utf-8"?>
<sst xmlns="http://schemas.openxmlformats.org/spreadsheetml/2006/main" count="1446" uniqueCount="367">
  <si>
    <t>Estimates by single year for persons Geographical Areas, mid-2024</t>
  </si>
  <si>
    <t>This worksheet contains one table.</t>
  </si>
  <si>
    <t>To turn off freeze panes select the 'View' ribbon then 'Freeze Panes' then 'Unfreeze Panes' or use [Alt W, F]</t>
  </si>
  <si>
    <t>Standard</t>
  </si>
  <si>
    <t>JSNA</t>
  </si>
  <si>
    <t>Bespoke</t>
  </si>
  <si>
    <t>Quinary</t>
  </si>
  <si>
    <t>Geography</t>
  </si>
  <si>
    <t>Area Code</t>
  </si>
  <si>
    <t>Area Name</t>
  </si>
  <si>
    <t>Total</t>
  </si>
  <si>
    <t>0-15</t>
  </si>
  <si>
    <t>16-64</t>
  </si>
  <si>
    <t>65+</t>
  </si>
  <si>
    <t>85+</t>
  </si>
  <si>
    <t>0-17</t>
  </si>
  <si>
    <t>18-64</t>
  </si>
  <si>
    <t>0-4</t>
  </si>
  <si>
    <t>5-15</t>
  </si>
  <si>
    <t>16-24</t>
  </si>
  <si>
    <t>25-49</t>
  </si>
  <si>
    <t>50-64</t>
  </si>
  <si>
    <t>65-74</t>
  </si>
  <si>
    <t>75-84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</si>
  <si>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</si>
  <si>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</si>
  <si>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</si>
  <si>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</si>
  <si>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</si>
  <si>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</si>
  <si>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</si>
  <si>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</si>
  <si>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</si>
  <si>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</si>
  <si>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</si>
  <si>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</si>
  <si>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</si>
  <si>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</si>
  <si>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</si>
  <si>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</si>
  <si>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</si>
  <si>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90+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</si>
  <si>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</si>
  <si>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</si>
  <si>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</si>
  <si>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</si>
  <si>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</si>
  <si>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</si>
  <si>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</si>
  <si>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</si>
  <si>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</si>
  <si>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</si>
  <si>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</si>
  <si>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</si>
  <si>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</si>
  <si>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</si>
  <si>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</si>
  <si>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</si>
  <si>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</si>
  <si>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</si>
  <si>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</si>
  <si>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</si>
  <si>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</si>
  <si>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</si>
  <si>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</si>
  <si>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</si>
  <si>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</si>
  <si>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</si>
  <si>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</si>
  <si>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</si>
  <si>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</si>
  <si>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</si>
  <si>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</si>
  <si>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</si>
  <si>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</si>
  <si>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</si>
  <si>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</si>
  <si>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</si>
  <si>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</si>
  <si>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</si>
  <si>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</si>
  <si>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</si>
  <si>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</si>
  <si>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</si>
  <si>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</si>
  <si>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</si>
  <si>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</si>
  <si>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</si>
  <si>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</si>
  <si>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</si>
  <si>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</si>
  <si>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</si>
  <si>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</si>
  <si>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</si>
  <si>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</si>
  <si>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</si>
  <si>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</si>
  <si>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</si>
  <si>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</si>
  <si>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</si>
  <si>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</si>
  <si>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</si>
  <si>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</si>
  <si>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</si>
  <si>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</si>
  <si>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</si>
  <si>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</si>
  <si>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</si>
  <si>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</si>
  <si>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</si>
  <si>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</si>
  <si>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</si>
  <si>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</si>
  <si>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</si>
  <si>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</si>
  <si>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</si>
  <si>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</si>
  <si>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</si>
  <si>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</si>
  <si>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</si>
  <si>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</si>
  <si>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</si>
  <si>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</si>
  <si>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</si>
  <si>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</si>
  <si>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</si>
  <si>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</si>
  <si>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</si>
  <si>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</si>
  <si>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</si>
  <si>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</si>
  <si>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</si>
  <si>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</si>
  <si>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Aged 16 to 64</t>
  </si>
  <si>
    <t>Aged 18 to 24</t>
  </si>
  <si>
    <t>Aged 25 to 49</t>
  </si>
  <si>
    <t>Aged 50 to 64</t>
  </si>
  <si>
    <t>Local Network</t>
  </si>
  <si>
    <t>LN1</t>
  </si>
  <si>
    <t>Newton Aycliffe and Sedgefield areas</t>
  </si>
  <si>
    <t>LN2</t>
  </si>
  <si>
    <t>Bishop Auckland and Shildon areas</t>
  </si>
  <si>
    <t>LN3</t>
  </si>
  <si>
    <t>Chester-le-Street and surrounding areas</t>
  </si>
  <si>
    <t>LN4</t>
  </si>
  <si>
    <t>Consett and surrounding areas</t>
  </si>
  <si>
    <t>LN5</t>
  </si>
  <si>
    <t>Durham City and surrounding areas</t>
  </si>
  <si>
    <t>LN6</t>
  </si>
  <si>
    <t>Easington, Seaham and surrounding areas</t>
  </si>
  <si>
    <t>LN7</t>
  </si>
  <si>
    <t>Horden, Peterlee and surrounding areas</t>
  </si>
  <si>
    <t>LN8</t>
  </si>
  <si>
    <t>Crook, Mid Durham and Willington areas</t>
  </si>
  <si>
    <t>LN9</t>
  </si>
  <si>
    <t>Coxhoe, Ferryhill and Spennymoor areas</t>
  </si>
  <si>
    <t>LN10</t>
  </si>
  <si>
    <t>Stanley and surrounding areas</t>
  </si>
  <si>
    <t>LN11</t>
  </si>
  <si>
    <t>Teesdale area</t>
  </si>
  <si>
    <t>LN12</t>
  </si>
  <si>
    <t>Weardale area</t>
  </si>
  <si>
    <t>Family First Area</t>
  </si>
  <si>
    <t>FFA1</t>
  </si>
  <si>
    <t>Bishop Auckland</t>
  </si>
  <si>
    <t>FFA2</t>
  </si>
  <si>
    <t>Chester-le-Street</t>
  </si>
  <si>
    <t>FFA3</t>
  </si>
  <si>
    <t>Consett</t>
  </si>
  <si>
    <t>FFA4</t>
  </si>
  <si>
    <t>Crook/Barnard Castle</t>
  </si>
  <si>
    <t>FFA5</t>
  </si>
  <si>
    <t>Durham Central</t>
  </si>
  <si>
    <t>FFA6</t>
  </si>
  <si>
    <t>Durham West</t>
  </si>
  <si>
    <t>FFA7</t>
  </si>
  <si>
    <t>Easington</t>
  </si>
  <si>
    <t>FFA8</t>
  </si>
  <si>
    <t>Ferryhill</t>
  </si>
  <si>
    <t>FFA9</t>
  </si>
  <si>
    <t>Newton Aycliffe</t>
  </si>
  <si>
    <t>FFA10</t>
  </si>
  <si>
    <t>Peterlee</t>
  </si>
  <si>
    <t>FFA11</t>
  </si>
  <si>
    <t>Seaham</t>
  </si>
  <si>
    <t>FFA12</t>
  </si>
  <si>
    <t>Shildon South Church &amp; Chilton</t>
  </si>
  <si>
    <t>FFA13</t>
  </si>
  <si>
    <t>Spennymoor</t>
  </si>
  <si>
    <t>FFA14</t>
  </si>
  <si>
    <t>Stanley</t>
  </si>
  <si>
    <t>Local Plan Monitoring Area</t>
  </si>
  <si>
    <t>LPMA1</t>
  </si>
  <si>
    <t>Central Durham</t>
  </si>
  <si>
    <t>LPMA2</t>
  </si>
  <si>
    <t>Durham City</t>
  </si>
  <si>
    <t>LPMA3</t>
  </si>
  <si>
    <t>East Durham</t>
  </si>
  <si>
    <t>LPMA4</t>
  </si>
  <si>
    <t>Mid Durham</t>
  </si>
  <si>
    <t>LPMA5</t>
  </si>
  <si>
    <t>North Durham</t>
  </si>
  <si>
    <t>LPMA6</t>
  </si>
  <si>
    <t>North West Durham</t>
  </si>
  <si>
    <t>LPMA7</t>
  </si>
  <si>
    <t>South Durham</t>
  </si>
  <si>
    <t>LPMA8</t>
  </si>
  <si>
    <t>South East Durham</t>
  </si>
  <si>
    <t>LPMA9</t>
  </si>
  <si>
    <t>West Durham</t>
  </si>
  <si>
    <t>Electoral Ward</t>
  </si>
  <si>
    <t>E05016152</t>
  </si>
  <si>
    <t>Annfield Plain and Tanfield</t>
  </si>
  <si>
    <t>E05016153</t>
  </si>
  <si>
    <t>Aycliffe North and Middridge</t>
  </si>
  <si>
    <t>E05016154</t>
  </si>
  <si>
    <t>Aycliffe South</t>
  </si>
  <si>
    <t>E05016155</t>
  </si>
  <si>
    <t>Barnard Castle</t>
  </si>
  <si>
    <t>E05016156</t>
  </si>
  <si>
    <t>Belmont</t>
  </si>
  <si>
    <t>E05016157</t>
  </si>
  <si>
    <t>Benfieldside</t>
  </si>
  <si>
    <t>E05016158</t>
  </si>
  <si>
    <t>E05016159</t>
  </si>
  <si>
    <t>Blackhalls and Hesledens</t>
  </si>
  <si>
    <t>E05016160</t>
  </si>
  <si>
    <t>Bowburn and Coxhoe</t>
  </si>
  <si>
    <t>E05016161</t>
  </si>
  <si>
    <t>Brandon</t>
  </si>
  <si>
    <t>E05016162</t>
  </si>
  <si>
    <t>Castle Eden and Passfield</t>
  </si>
  <si>
    <t>E05016163</t>
  </si>
  <si>
    <t>Chester-le-Street North</t>
  </si>
  <si>
    <t>E05016164</t>
  </si>
  <si>
    <t>Chester-le-Street South</t>
  </si>
  <si>
    <t>E05016165</t>
  </si>
  <si>
    <t>Chilton</t>
  </si>
  <si>
    <t>E05016166</t>
  </si>
  <si>
    <t>Consett North</t>
  </si>
  <si>
    <t>E05016167</t>
  </si>
  <si>
    <t>Consett South</t>
  </si>
  <si>
    <t>E05016168</t>
  </si>
  <si>
    <t>Craghead and South Moor</t>
  </si>
  <si>
    <t>E05016169</t>
  </si>
  <si>
    <t>Crook</t>
  </si>
  <si>
    <t>E05016170</t>
  </si>
  <si>
    <t>Dalton and Dawdon</t>
  </si>
  <si>
    <t>E05016171</t>
  </si>
  <si>
    <t>Deerness</t>
  </si>
  <si>
    <t>E05016172</t>
  </si>
  <si>
    <t>Delves Lane</t>
  </si>
  <si>
    <t>E05016173</t>
  </si>
  <si>
    <t>Derwent and Pont Valley</t>
  </si>
  <si>
    <t>E05016174</t>
  </si>
  <si>
    <t>Easington and Shotton</t>
  </si>
  <si>
    <t>E05016175</t>
  </si>
  <si>
    <t>Elvet, Gilesgate and Shincliffe</t>
  </si>
  <si>
    <t>E05016176</t>
  </si>
  <si>
    <t>Evenwood</t>
  </si>
  <si>
    <t>E05016177</t>
  </si>
  <si>
    <t>E05016178</t>
  </si>
  <si>
    <t>Framwellgate and Newton Hall</t>
  </si>
  <si>
    <t>E05016179</t>
  </si>
  <si>
    <t>Horden and Dene House</t>
  </si>
  <si>
    <t>E05016180</t>
  </si>
  <si>
    <t>Lanchester and Burnhope</t>
  </si>
  <si>
    <t>E05016181</t>
  </si>
  <si>
    <t>Langley and Esh</t>
  </si>
  <si>
    <t>E05016182</t>
  </si>
  <si>
    <t>Lower Teesdale</t>
  </si>
  <si>
    <t>E05016183</t>
  </si>
  <si>
    <t>Lumley and West Rainton</t>
  </si>
  <si>
    <t>E05016184</t>
  </si>
  <si>
    <t>Murton</t>
  </si>
  <si>
    <t>E05016185</t>
  </si>
  <si>
    <t>Neville's Cross</t>
  </si>
  <si>
    <t>E05016186</t>
  </si>
  <si>
    <t>North Lodge</t>
  </si>
  <si>
    <t>E05016187</t>
  </si>
  <si>
    <t>Pelton</t>
  </si>
  <si>
    <t>E05016188</t>
  </si>
  <si>
    <t>E05016189</t>
  </si>
  <si>
    <t>Pittington and Sherburn</t>
  </si>
  <si>
    <t>E05016190</t>
  </si>
  <si>
    <t>Sacriston and Witton Gilbert</t>
  </si>
  <si>
    <t>E05016191</t>
  </si>
  <si>
    <t>E05016192</t>
  </si>
  <si>
    <t>Sedgefield</t>
  </si>
  <si>
    <t>E05016193</t>
  </si>
  <si>
    <t>Shildon and Dene Valley</t>
  </si>
  <si>
    <t>E05016194</t>
  </si>
  <si>
    <t>E05016195</t>
  </si>
  <si>
    <t>E05016196</t>
  </si>
  <si>
    <t>Thornley and Wheatley Hill</t>
  </si>
  <si>
    <t>E05016197</t>
  </si>
  <si>
    <t>Trimdon and Wingate</t>
  </si>
  <si>
    <t>E05016198</t>
  </si>
  <si>
    <t>Tudhoe</t>
  </si>
  <si>
    <t>E05016199</t>
  </si>
  <si>
    <t>Upper Teesdale</t>
  </si>
  <si>
    <t>E05016200</t>
  </si>
  <si>
    <t>Weardale</t>
  </si>
  <si>
    <t>E05016201</t>
  </si>
  <si>
    <t>West Auckland</t>
  </si>
  <si>
    <t>E05016202</t>
  </si>
  <si>
    <t>Willington and Hunwick</t>
  </si>
  <si>
    <t>Local Authority</t>
  </si>
  <si>
    <t>E06000047</t>
  </si>
  <si>
    <t>County Durham</t>
  </si>
  <si>
    <t>E06000005</t>
  </si>
  <si>
    <t>Darlington</t>
  </si>
  <si>
    <t>E08000037</t>
  </si>
  <si>
    <t>Gateshead</t>
  </si>
  <si>
    <t>E06000001</t>
  </si>
  <si>
    <t>Hartlepool</t>
  </si>
  <si>
    <t>E06000002</t>
  </si>
  <si>
    <t>Middlesbrough</t>
  </si>
  <si>
    <t>E08000021</t>
  </si>
  <si>
    <t>Newcastle upon Tyne</t>
  </si>
  <si>
    <t>E08000022</t>
  </si>
  <si>
    <t>North Tyneside</t>
  </si>
  <si>
    <t>E06000057</t>
  </si>
  <si>
    <t>Northumberland</t>
  </si>
  <si>
    <t>E06000003</t>
  </si>
  <si>
    <t>Redcar and Cleveland</t>
  </si>
  <si>
    <t>E08000023</t>
  </si>
  <si>
    <t>South Tyneside</t>
  </si>
  <si>
    <t>E06000004</t>
  </si>
  <si>
    <t>Stockton-on-Tees</t>
  </si>
  <si>
    <t>E08000024</t>
  </si>
  <si>
    <t>Sunderland</t>
  </si>
  <si>
    <t>Parliamentary Constituency</t>
  </si>
  <si>
    <t>E14001101</t>
  </si>
  <si>
    <t>E14001106</t>
  </si>
  <si>
    <t>Blaydon and Consett</t>
  </si>
  <si>
    <t>E14001173</t>
  </si>
  <si>
    <t>City of Durham</t>
  </si>
  <si>
    <t>E14001211</t>
  </si>
  <si>
    <t>E14001382</t>
  </si>
  <si>
    <t>Newton Aycliffe and Spennymoor</t>
  </si>
  <si>
    <t>E14001389</t>
  </si>
  <si>
    <t>NECA</t>
  </si>
  <si>
    <t>Region</t>
  </si>
  <si>
    <t>E12000006</t>
  </si>
  <si>
    <t>East</t>
  </si>
  <si>
    <t>E12000004</t>
  </si>
  <si>
    <t>East Midlands</t>
  </si>
  <si>
    <t>E12000007</t>
  </si>
  <si>
    <t>London</t>
  </si>
  <si>
    <t>E12000001</t>
  </si>
  <si>
    <t>North East</t>
  </si>
  <si>
    <t>E12000002</t>
  </si>
  <si>
    <t>North West</t>
  </si>
  <si>
    <t>E12000008</t>
  </si>
  <si>
    <t>South East</t>
  </si>
  <si>
    <t>E12000009</t>
  </si>
  <si>
    <t>South West</t>
  </si>
  <si>
    <t>E12000005</t>
  </si>
  <si>
    <t>West Midlands</t>
  </si>
  <si>
    <t>E12000003</t>
  </si>
  <si>
    <t>Yorkshire and The Humber</t>
  </si>
  <si>
    <t>Country</t>
  </si>
  <si>
    <t>E92000001</t>
  </si>
  <si>
    <t>England</t>
  </si>
  <si>
    <t>Estimates by single year for persons Geographical Areas, mid-2022</t>
  </si>
  <si>
    <t>Estimates by single year for persons Geographical Areas, mid-2023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</si>
</sst>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rial"/>
      <family val="2"/>
    </font>
    <font>
      <b/>
      <sz val="15"/>
      <color theme="3"/>
      <name val="Arial"/>
      <family val="2"/>
    </font>
    <font>
      <b/>
      <sz val="15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1" applyNumberFormat="0" applyFill="0" applyBorder="0" applyAlignment="0" applyProtection="0"/>
  </cellStyleXfs>
  <cellXfs count="11">
    <xf numFmtId="0" fontId="0" fillId="0" borderId="0" xfId="0"/>
    <xf numFmtId="0" fontId="2" fillId="0" borderId="0" xfId="1" applyFont="1" applyFill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2" xfId="0" applyFont="1" applyBorder="1"/>
    <xf numFmtId="0" fontId="6" fillId="0" borderId="0" xfId="0" applyFont="1" applyAlignment="1">
      <alignment horizontal="center" vertical="center" wrapText="1"/>
    </xf>
    <xf numFmtId="3" fontId="0" fillId="0" borderId="0" xfId="0" applyNumberFormat="1"/>
    <xf numFmtId="3" fontId="0" fillId="0" borderId="2" xfId="0" applyNumberFormat="1" applyBorder="1"/>
    <xf numFmtId="0" fontId="3" fillId="0" borderId="0" xfId="0" applyFont="1" applyAlignment="1">
      <alignment horizontal="left"/>
    </xf>
  </cellXfs>
  <cellStyles count="2">
    <cellStyle name="Heading 1" xfId="1" builtinId="16"/>
    <cellStyle name="Normal" xfId="0" builtinId="0"/>
  </cellStyles>
  <dxfs count="378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numFmt numFmtId="3" formatCode="#,##0"/>
    </dxf>
    <dxf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numFmt numFmtId="3" formatCode="#,##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b/>
      </font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numFmt numFmtId="3" formatCode="#,##0"/>
    </dxf>
    <dxf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numFmt numFmtId="3" formatCode="#,##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b/>
      </font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numFmt numFmtId="3" formatCode="#,##0"/>
    </dxf>
    <dxf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numFmt numFmtId="3" formatCode="#,##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1E3D089-4B76-45CB-A690-0158F80AE469}" name="Table3253" displayName="Table3253" ref="A5:DV120" totalsRowShown="0" headerRowDxfId="251">
  <autoFilter ref="A5:DV120" xr:uid="{2183A1BA-21B8-4187-BEB2-983F36350490}"/>
  <tableColumns count="126">
    <tableColumn id="1" xr3:uid="{E59CCDE4-D6F2-48A9-AD55-EE97523CA640}" name="Geography"/>
    <tableColumn id="3" xr3:uid="{391B85C4-D2C0-4938-AE94-8147339B5857}" name="Area Code" dataDxfId="250"/>
    <tableColumn id="109" xr3:uid="{ACE7ABD5-E9F2-4F0B-B138-D8D67BF2B81B}" name="Area Name" dataDxfId="249"/>
    <tableColumn id="187" xr3:uid="{CD8274D4-857A-4A04-A738-A8150029E909}" name="Total" dataDxfId="248">
      <calculatedColumnFormula>SUM(Table3253[[#This Row],[0]:[90]])</calculatedColumnFormula>
    </tableColumn>
    <tableColumn id="96" xr3:uid="{9CCAA648-9C5E-4718-A9D9-3A3464FA1682}" name="0-15" dataDxfId="247">
      <calculatedColumnFormula>SUM(Table3253[[#This Row],[0]:[15]])</calculatedColumnFormula>
    </tableColumn>
    <tableColumn id="97" xr3:uid="{DE2E3343-BA09-432C-969C-490637E8316A}" name="16-64" dataDxfId="246">
      <calculatedColumnFormula>SUM(Table3253[[#This Row],[16]:[64]])</calculatedColumnFormula>
    </tableColumn>
    <tableColumn id="98" xr3:uid="{2EAE547A-AC9D-4F7E-9E84-0479E9BAE156}" name="65+" dataDxfId="245">
      <calculatedColumnFormula>SUM(Table3253[[#This Row],[65]:[90]])</calculatedColumnFormula>
    </tableColumn>
    <tableColumn id="99" xr3:uid="{B759B3F3-11BB-48CB-99D8-9402BC0DA717}" name="85+" dataDxfId="244">
      <calculatedColumnFormula>SUM(Table3253[[#This Row],[85]:[90]])</calculatedColumnFormula>
    </tableColumn>
    <tableColumn id="100" xr3:uid="{65E0C707-FE26-4400-BA72-994404427FF7}" name="0-17" dataDxfId="243">
      <calculatedColumnFormula>SUM(Table3253[[#This Row],[0]:[17]])</calculatedColumnFormula>
    </tableColumn>
    <tableColumn id="101" xr3:uid="{1C57D5AC-76F9-40C8-879D-D54061B3A374}" name="18-64" dataDxfId="242">
      <calculatedColumnFormula>SUM(Table3253[[#This Row],[18]:[64]])</calculatedColumnFormula>
    </tableColumn>
    <tableColumn id="102" xr3:uid="{14F45143-CDF4-4303-9D2F-E5788F411926}" name="0-4" dataDxfId="241">
      <calculatedColumnFormula>SUM(Table3253[[#This Row],[0]:[4]])</calculatedColumnFormula>
    </tableColumn>
    <tableColumn id="103" xr3:uid="{F7E1EFDA-99A1-4E63-AB66-E0C40D32C267}" name="5-15" dataDxfId="240">
      <calculatedColumnFormula>SUM(Table3253[[#This Row],[5]:[15]])</calculatedColumnFormula>
    </tableColumn>
    <tableColumn id="104" xr3:uid="{DF2C5E99-4D60-4F89-8E62-BABE7E74CEA2}" name="16-24" dataDxfId="239">
      <calculatedColumnFormula>SUM(Table3253[[#This Row],[16]:[24]])</calculatedColumnFormula>
    </tableColumn>
    <tableColumn id="105" xr3:uid="{D19A50BE-43D6-4E7F-93D5-DECC3E0EA16D}" name="25-49" dataDxfId="238">
      <calculatedColumnFormula>SUM(Table3253[[#This Row],[25]:[49]])</calculatedColumnFormula>
    </tableColumn>
    <tableColumn id="106" xr3:uid="{DBAB74B2-E37F-425B-98C8-788E6B6B22CE}" name="50-64" dataDxfId="237">
      <calculatedColumnFormula>SUM(Table3253[[#This Row],[50]:[64]])</calculatedColumnFormula>
    </tableColumn>
    <tableColumn id="107" xr3:uid="{2A95ED40-A733-4611-B93E-0E9C7FC71517}" name="65-74" dataDxfId="236">
      <calculatedColumnFormula>SUM(Table3253[[#This Row],[65]:[74]])</calculatedColumnFormula>
    </tableColumn>
    <tableColumn id="108" xr3:uid="{EF37FB0D-6BF9-4098-AF01-784AB1111EFF}" name="75-84" dataDxfId="235">
      <calculatedColumnFormula>SUM(Table3253[[#This Row],[75]:[84]])</calculatedColumnFormula>
    </tableColumn>
    <tableColumn id="110" xr3:uid="{EC44CC1F-C642-4767-A525-0C82E0A4CCF4}" name="5-9" dataDxfId="234">
      <calculatedColumnFormula>SUM(Table3253[[#This Row],[5]:[9]])</calculatedColumnFormula>
    </tableColumn>
    <tableColumn id="111" xr3:uid="{7852953D-7A2C-4EE2-8606-7A652374F423}" name="10-14" dataDxfId="233">
      <calculatedColumnFormula>SUM(Table3253[[#This Row],[10]:[14]])</calculatedColumnFormula>
    </tableColumn>
    <tableColumn id="112" xr3:uid="{51E6879E-6288-4333-A6D8-020EA6D8BE6D}" name="15-19" dataDxfId="232">
      <calculatedColumnFormula>SUM(Table3253[[#This Row],[15]:[19]])</calculatedColumnFormula>
    </tableColumn>
    <tableColumn id="113" xr3:uid="{3595CF32-2FA4-440A-8B77-D69B9638A461}" name="20-24" dataDxfId="231">
      <calculatedColumnFormula>SUM(Table3253[[#This Row],[20]:[24]])</calculatedColumnFormula>
    </tableColumn>
    <tableColumn id="114" xr3:uid="{BDE3A04C-21D9-4329-9EBE-E8A16C11907E}" name="25-29" dataDxfId="230">
      <calculatedColumnFormula>SUM(Table3253[[#This Row],[25]:[29]])</calculatedColumnFormula>
    </tableColumn>
    <tableColumn id="115" xr3:uid="{719F8D8D-C987-402F-A9CD-AE3356292D56}" name="30-34" dataDxfId="229">
      <calculatedColumnFormula>SUM(Table3253[[#This Row],[30]:[34]])</calculatedColumnFormula>
    </tableColumn>
    <tableColumn id="116" xr3:uid="{D18B6BB5-81EF-4E2F-863C-34D00A510F3E}" name="35-39" dataDxfId="228">
      <calculatedColumnFormula>SUM(Table3253[[#This Row],[35]:[39]])</calculatedColumnFormula>
    </tableColumn>
    <tableColumn id="117" xr3:uid="{E39513DB-9403-4BAF-B6AF-60D024259374}" name="40-44" dataDxfId="227">
      <calculatedColumnFormula>SUM(Table3253[[#This Row],[40]:[44]])</calculatedColumnFormula>
    </tableColumn>
    <tableColumn id="118" xr3:uid="{CB4C300B-3A65-4F7E-A206-E7D19AA43BA3}" name="45-49" dataDxfId="226">
      <calculatedColumnFormula>SUM(Table3253[[#This Row],[45]:[49]])</calculatedColumnFormula>
    </tableColumn>
    <tableColumn id="119" xr3:uid="{AF2912D2-0463-432C-93AA-DFAB2BC8611A}" name="50-54" dataDxfId="225">
      <calculatedColumnFormula>SUM(Table3253[[#This Row],[50]:[54]])</calculatedColumnFormula>
    </tableColumn>
    <tableColumn id="120" xr3:uid="{E7E42189-4D0E-4EA3-B9DD-B37F9826A4E2}" name="55-59" dataDxfId="224">
      <calculatedColumnFormula>SUM(Table3253[[#This Row],[55]:[59]])</calculatedColumnFormula>
    </tableColumn>
    <tableColumn id="121" xr3:uid="{1BA6D334-98AA-4644-A1A8-FBD343184982}" name="60-64" dataDxfId="223">
      <calculatedColumnFormula>SUM(Table3253[[#This Row],[60]:[64]])</calculatedColumnFormula>
    </tableColumn>
    <tableColumn id="122" xr3:uid="{DD87BD48-3EDC-4AFB-A65B-AC3F3395CA4E}" name="65-69" dataDxfId="222">
      <calculatedColumnFormula>SUM(Table3253[[#This Row],[65]:[69]])</calculatedColumnFormula>
    </tableColumn>
    <tableColumn id="123" xr3:uid="{D8DF7844-D3F6-434D-B7C1-F79DD89A30E9}" name="70-74" dataDxfId="221">
      <calculatedColumnFormula>SUM(Table3253[[#This Row],[70]:[74]])</calculatedColumnFormula>
    </tableColumn>
    <tableColumn id="124" xr3:uid="{DAF5A8BF-056C-4AA5-8792-4B731D04C1EB}" name="75-79" dataDxfId="220">
      <calculatedColumnFormula>SUM(Table3253[[#This Row],[75]:[79]])</calculatedColumnFormula>
    </tableColumn>
    <tableColumn id="125" xr3:uid="{D6C82D8A-B3A9-42AE-B326-8E8860D22796}" name="80-84" dataDxfId="219">
      <calculatedColumnFormula>SUM(Table3253[[#This Row],[80]:[84]])</calculatedColumnFormula>
    </tableColumn>
    <tableColumn id="126" xr3:uid="{CD8AC578-E6F9-4182-8668-276674354CEC}" name="85-89" dataDxfId="218">
      <calculatedColumnFormula>SUM(Table3253[[#This Row],[85]:[89]])</calculatedColumnFormula>
    </tableColumn>
    <tableColumn id="127" xr3:uid="{9DECAD81-76BD-424D-9B25-03F4D22F878C}" name="90+" dataDxfId="217">
      <calculatedColumnFormula>Table3253[[#This Row],[90]]</calculatedColumnFormula>
    </tableColumn>
    <tableColumn id="5" xr3:uid="{C7CB49EC-52D0-4D09-ADF7-478B1C102747}" name="0" dataDxfId="216"/>
    <tableColumn id="6" xr3:uid="{EF7D5B03-3D91-42F8-BE4A-9281E0578A4F}" name="1" dataDxfId="215"/>
    <tableColumn id="7" xr3:uid="{EB4E9FFE-78D2-4A00-A51A-0D5C52B0A1A0}" name="2" dataDxfId="214"/>
    <tableColumn id="8" xr3:uid="{E23EC3DB-892E-4C38-92CB-92AD9BEB756B}" name="3" dataDxfId="213"/>
    <tableColumn id="9" xr3:uid="{F53B264B-9E11-4B55-893C-1A2EC53EB75F}" name="4" dataDxfId="212"/>
    <tableColumn id="10" xr3:uid="{98C43EC4-7288-435F-B68E-1E09D360DB49}" name="5" dataDxfId="211"/>
    <tableColumn id="11" xr3:uid="{E823EB3E-5F4B-4D8D-BA67-D29DD0998686}" name="6" dataDxfId="210"/>
    <tableColumn id="12" xr3:uid="{01F5B287-BE83-4239-B54F-830BCF9C15A2}" name="7" dataDxfId="209"/>
    <tableColumn id="13" xr3:uid="{4D0700BE-C419-4ED6-B883-CA63655BD069}" name="8" dataDxfId="208"/>
    <tableColumn id="14" xr3:uid="{DD20CF5F-835D-4A91-9966-AD9F24CDFEB2}" name="9" dataDxfId="207"/>
    <tableColumn id="15" xr3:uid="{432AB1B5-B928-4938-879E-AE501F5FC824}" name="10" dataDxfId="206"/>
    <tableColumn id="16" xr3:uid="{DD46083B-E5E6-4CA1-BD90-885363DC3E4A}" name="11" dataDxfId="205"/>
    <tableColumn id="17" xr3:uid="{70D51084-824D-44D5-A4E2-FAD2918B45F7}" name="12" dataDxfId="204"/>
    <tableColumn id="18" xr3:uid="{1D688773-851C-4AF4-B724-18231600E462}" name="13" dataDxfId="203"/>
    <tableColumn id="19" xr3:uid="{D4165D26-7AC9-4FAA-B2F8-958212F66592}" name="14" dataDxfId="202"/>
    <tableColumn id="20" xr3:uid="{65001458-25F7-49EE-AFFA-060E48AA9438}" name="15" dataDxfId="201"/>
    <tableColumn id="21" xr3:uid="{D6ED1F83-9EC9-4692-950C-E0D39C74B498}" name="16" dataDxfId="200"/>
    <tableColumn id="22" xr3:uid="{699DE8F6-1063-4711-82A5-11DA77D4BB6E}" name="17" dataDxfId="199"/>
    <tableColumn id="23" xr3:uid="{F4AC3793-6AE1-4DF7-B6C6-7BB2137A0DE1}" name="18" dataDxfId="198"/>
    <tableColumn id="24" xr3:uid="{11DA67E8-03E5-4D41-B082-48CEC6B37824}" name="19" dataDxfId="197"/>
    <tableColumn id="25" xr3:uid="{372AA50D-7EF8-4D8D-9D3C-3A33F0259445}" name="20" dataDxfId="196"/>
    <tableColumn id="26" xr3:uid="{AAFCD5C6-0411-4AB3-89B2-FBC5B08EDB66}" name="21" dataDxfId="195"/>
    <tableColumn id="27" xr3:uid="{E61C5C3B-0E03-4EB0-959B-24D2CE52DC6D}" name="22" dataDxfId="194"/>
    <tableColumn id="28" xr3:uid="{66ACAF36-7259-4985-A19F-7293230BB5DA}" name="23" dataDxfId="193"/>
    <tableColumn id="29" xr3:uid="{EAEA7425-3003-4C59-ABB1-21BA3E3FF357}" name="24" dataDxfId="192"/>
    <tableColumn id="30" xr3:uid="{56B73C29-D4BF-4E96-81F5-8CC691FE4A2F}" name="25" dataDxfId="191"/>
    <tableColumn id="31" xr3:uid="{E881C38F-1B31-4E21-8BB0-96549192503D}" name="26" dataDxfId="190"/>
    <tableColumn id="32" xr3:uid="{A8D4C80B-EED4-4444-975D-7287516982A8}" name="27" dataDxfId="189"/>
    <tableColumn id="33" xr3:uid="{C0C17A87-8DFD-4F21-BA0F-22BB658E599C}" name="28" dataDxfId="188"/>
    <tableColumn id="34" xr3:uid="{B76DF6A1-A649-4B17-8B86-8961D96133E0}" name="29" dataDxfId="187"/>
    <tableColumn id="35" xr3:uid="{F6E12501-96F4-45B8-9F6B-176105EC2FE2}" name="30" dataDxfId="186"/>
    <tableColumn id="36" xr3:uid="{A3128330-CFE0-4102-91DE-A188E6B9C4EE}" name="31" dataDxfId="185"/>
    <tableColumn id="37" xr3:uid="{716F750E-AB3D-4E97-800D-9CDCB801954E}" name="32" dataDxfId="184"/>
    <tableColumn id="38" xr3:uid="{5F0EE7B0-32BB-430C-A06B-E65F132E1BB3}" name="33" dataDxfId="183"/>
    <tableColumn id="39" xr3:uid="{2BAC3FA2-AD13-499E-8222-9EA3DA240627}" name="34" dataDxfId="182"/>
    <tableColumn id="40" xr3:uid="{F03E32F0-3E13-468A-8612-D85600836FEF}" name="35" dataDxfId="181"/>
    <tableColumn id="41" xr3:uid="{0CC6E31A-F109-4988-BB1E-23F6872999D2}" name="36" dataDxfId="180"/>
    <tableColumn id="42" xr3:uid="{1648BE6C-3009-48C5-B959-3B7983354070}" name="37" dataDxfId="179"/>
    <tableColumn id="43" xr3:uid="{845B6524-6F01-4CE4-BCCC-5AA3B59662F8}" name="38" dataDxfId="178"/>
    <tableColumn id="44" xr3:uid="{DFE3E7D9-9277-40C8-9A46-61B18C8E93E7}" name="39" dataDxfId="177"/>
    <tableColumn id="45" xr3:uid="{E01B6524-5906-443D-89EE-F8907361216F}" name="40" dataDxfId="176"/>
    <tableColumn id="46" xr3:uid="{856C1073-01DA-4380-9042-538B589A3BBA}" name="41" dataDxfId="175"/>
    <tableColumn id="47" xr3:uid="{5A64ED41-6FB7-493F-8224-D3EEE19DCA6F}" name="42" dataDxfId="174"/>
    <tableColumn id="48" xr3:uid="{285E150E-3C31-4455-8C3F-61FFF1431EED}" name="43" dataDxfId="173"/>
    <tableColumn id="49" xr3:uid="{CF91318A-E6CD-45E2-B061-BEF59F5B7F60}" name="44" dataDxfId="172"/>
    <tableColumn id="50" xr3:uid="{0547727E-87BE-4460-9075-1C824A36C879}" name="45" dataDxfId="171"/>
    <tableColumn id="51" xr3:uid="{B0E21F1C-28E1-41E5-A4C4-8A069449074B}" name="46" dataDxfId="170"/>
    <tableColumn id="52" xr3:uid="{0F9091A3-B536-4D29-9C48-2132D17B0C71}" name="47" dataDxfId="169"/>
    <tableColumn id="53" xr3:uid="{62884E96-E4EA-4C90-9452-7A1C8D3D88FC}" name="48" dataDxfId="168"/>
    <tableColumn id="54" xr3:uid="{22E3F03D-9DCD-4E52-998E-1C9F1D24BF92}" name="49" dataDxfId="167"/>
    <tableColumn id="55" xr3:uid="{013ADF1B-9A87-4B7E-8632-80E90C602D03}" name="50" dataDxfId="166"/>
    <tableColumn id="56" xr3:uid="{78DDCA7D-9189-42E5-9ADC-6052DF023028}" name="51" dataDxfId="165"/>
    <tableColumn id="57" xr3:uid="{35DD371C-11B8-439D-8997-3C2C1F1D3A83}" name="52" dataDxfId="164"/>
    <tableColumn id="58" xr3:uid="{B7E6AB19-23A3-448A-AA96-AB7F1F80C3F6}" name="53" dataDxfId="163"/>
    <tableColumn id="59" xr3:uid="{24CC68F3-6348-466A-A3B4-67710166A7A5}" name="54" dataDxfId="162"/>
    <tableColumn id="60" xr3:uid="{CD35FFD7-E6E8-43A2-A9B1-F6A94DA6F31D}" name="55" dataDxfId="161"/>
    <tableColumn id="61" xr3:uid="{D31E2375-43ED-4BC8-805C-49F611EDB885}" name="56" dataDxfId="160"/>
    <tableColumn id="62" xr3:uid="{2C708E58-8B2A-4476-8880-CBF4F1FADB79}" name="57" dataDxfId="159"/>
    <tableColumn id="63" xr3:uid="{C2C31078-DB14-4796-B577-516490E02A8C}" name="58" dataDxfId="158"/>
    <tableColumn id="64" xr3:uid="{5DCAC686-0117-4973-969F-944C3EC73C95}" name="59" dataDxfId="157"/>
    <tableColumn id="65" xr3:uid="{9E3E3EB9-53DA-4C8C-B81A-2D39ABB05B99}" name="60" dataDxfId="156"/>
    <tableColumn id="66" xr3:uid="{C44438D4-9A52-4262-92AB-36E41C2339F8}" name="61" dataDxfId="155"/>
    <tableColumn id="67" xr3:uid="{842F60C9-52A1-4B78-9359-295FD5849F0E}" name="62" dataDxfId="154"/>
    <tableColumn id="68" xr3:uid="{50FF5F42-BEBE-47A8-965A-7D6FFE2DC61D}" name="63" dataDxfId="153"/>
    <tableColumn id="69" xr3:uid="{54ED0F5F-61AA-4F9C-85F7-852EA4C5E846}" name="64" dataDxfId="152"/>
    <tableColumn id="70" xr3:uid="{B3854773-BB8E-48E6-8C50-08D8245A9EEC}" name="65" dataDxfId="151"/>
    <tableColumn id="71" xr3:uid="{284238D1-157F-42BD-968E-F0F62B100C25}" name="66" dataDxfId="150"/>
    <tableColumn id="72" xr3:uid="{293C5941-2C56-4BF5-B091-E5A70F3B4182}" name="67" dataDxfId="149"/>
    <tableColumn id="73" xr3:uid="{9207C134-D855-4E05-B9D3-4B3A056BD3C5}" name="68" dataDxfId="148"/>
    <tableColumn id="74" xr3:uid="{C0528652-4CF0-48B3-9A7C-0CD5244FA5FE}" name="69" dataDxfId="147"/>
    <tableColumn id="75" xr3:uid="{6B1320A0-2130-4B72-A641-4C5A487DEEE8}" name="70" dataDxfId="146"/>
    <tableColumn id="76" xr3:uid="{04012D10-EE8E-44AE-95CD-A6AEABC29230}" name="71" dataDxfId="145"/>
    <tableColumn id="77" xr3:uid="{2CA2B15B-6DD5-464B-AE96-BD1752A66E20}" name="72" dataDxfId="144"/>
    <tableColumn id="78" xr3:uid="{7B5457E1-ABB0-434D-A5FD-7E70B6F62ADC}" name="73" dataDxfId="143"/>
    <tableColumn id="79" xr3:uid="{8636FBA9-9041-4892-A3F8-18854D051B83}" name="74" dataDxfId="142"/>
    <tableColumn id="80" xr3:uid="{637EAD7B-B813-4A2D-BC90-4E08CC91D118}" name="75" dataDxfId="141"/>
    <tableColumn id="81" xr3:uid="{3E53B3AC-ABC6-448F-B236-38A63F51978E}" name="76" dataDxfId="140"/>
    <tableColumn id="82" xr3:uid="{ABFA0500-8E9A-41ED-8095-082C846444CC}" name="77" dataDxfId="139"/>
    <tableColumn id="83" xr3:uid="{104EE1D4-3AFE-4CA0-B9FB-73D4F19971DC}" name="78" dataDxfId="138"/>
    <tableColumn id="84" xr3:uid="{3208ADB1-E5C4-4FDF-B6D6-D6E45D4793E5}" name="79" dataDxfId="137"/>
    <tableColumn id="85" xr3:uid="{8FA72C02-A8BA-4ECC-8999-B07A02D6DC65}" name="80" dataDxfId="136"/>
    <tableColumn id="86" xr3:uid="{83B525C8-863C-4A68-9433-B24F49ED0F7C}" name="81" dataDxfId="135"/>
    <tableColumn id="87" xr3:uid="{D5F2CBC2-DAD6-4C96-AFA6-C67EA4EA7485}" name="82" dataDxfId="134"/>
    <tableColumn id="88" xr3:uid="{86EB3E61-A6AA-470F-A963-1DC0C763E882}" name="83" dataDxfId="133"/>
    <tableColumn id="89" xr3:uid="{80507237-D692-44B6-9F84-B9FF6F64C390}" name="84" dataDxfId="132"/>
    <tableColumn id="90" xr3:uid="{A4653DB0-D454-4668-A79B-32EA856F66C6}" name="85" dataDxfId="131"/>
    <tableColumn id="91" xr3:uid="{20FF4257-1F32-47CB-805E-8B925B30443B}" name="86" dataDxfId="130"/>
    <tableColumn id="92" xr3:uid="{35077640-C7FC-47F9-ADC1-8C0C1721C7CF}" name="87" dataDxfId="129"/>
    <tableColumn id="93" xr3:uid="{799CE72C-86D2-4EA5-AEF8-E86C2451F99B}" name="88" dataDxfId="128"/>
    <tableColumn id="94" xr3:uid="{F6A3DA69-0946-433F-98FE-2E867ED04572}" name="89" dataDxfId="127"/>
    <tableColumn id="95" xr3:uid="{56135E62-8993-4FB4-BBF8-B494A7ACDED1}" name="90" dataDxfId="126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1A6B875-EDCB-4FB1-98C5-A7E9152A6C14}" name="Table3254" displayName="Table3254" ref="A5:DV120" totalsRowShown="0" headerRowDxfId="125">
  <autoFilter ref="A5:DV120" xr:uid="{2183A1BA-21B8-4187-BEB2-983F36350490}"/>
  <tableColumns count="126">
    <tableColumn id="1" xr3:uid="{8FD8DD25-696B-41AF-AE08-84BAE8969EA4}" name="Geography"/>
    <tableColumn id="3" xr3:uid="{2708A0EC-AC7C-4240-A38E-F8D5C4126FCA}" name="Area Code" dataDxfId="124"/>
    <tableColumn id="109" xr3:uid="{1DDE0D77-5F80-451E-8A5E-DC12545CEC13}" name="Area Name" dataDxfId="123"/>
    <tableColumn id="187" xr3:uid="{383B21D0-3868-4CED-A2FE-060DE82003FC}" name="Total" dataDxfId="122">
      <calculatedColumnFormula>SUM(Table3254[[#This Row],[0]:[90]])</calculatedColumnFormula>
    </tableColumn>
    <tableColumn id="96" xr3:uid="{5B3B5593-AABE-4403-9D27-1FBCD7303077}" name="0-15" dataDxfId="121">
      <calculatedColumnFormula>SUM(Table3254[[#This Row],[0]:[15]])</calculatedColumnFormula>
    </tableColumn>
    <tableColumn id="97" xr3:uid="{EB4DA69D-E980-4A70-A88C-2A56D93986B3}" name="16-64" dataDxfId="120">
      <calculatedColumnFormula>SUM(Table3254[[#This Row],[16]:[64]])</calculatedColumnFormula>
    </tableColumn>
    <tableColumn id="98" xr3:uid="{A14787A0-2E6C-4D42-AAEF-F7FB7F56338C}" name="65+" dataDxfId="119">
      <calculatedColumnFormula>SUM(Table3254[[#This Row],[65]:[90]])</calculatedColumnFormula>
    </tableColumn>
    <tableColumn id="99" xr3:uid="{3BD05543-797E-4135-A780-3CA370136D41}" name="85+" dataDxfId="118">
      <calculatedColumnFormula>SUM(Table3254[[#This Row],[85]:[90]])</calculatedColumnFormula>
    </tableColumn>
    <tableColumn id="100" xr3:uid="{AFE1C5FB-1DB4-45FA-A49C-1A59A09150D8}" name="0-17" dataDxfId="117">
      <calculatedColumnFormula>SUM(Table3254[[#This Row],[0]:[17]])</calculatedColumnFormula>
    </tableColumn>
    <tableColumn id="101" xr3:uid="{9501D3B6-9EB5-4068-96B2-4C002E692B2E}" name="18-64" dataDxfId="116">
      <calculatedColumnFormula>SUM(Table3254[[#This Row],[18]:[64]])</calculatedColumnFormula>
    </tableColumn>
    <tableColumn id="102" xr3:uid="{A2615DC1-C4E2-4FBB-BF08-D766DB311984}" name="0-4" dataDxfId="115">
      <calculatedColumnFormula>SUM(Table3254[[#This Row],[0]:[4]])</calculatedColumnFormula>
    </tableColumn>
    <tableColumn id="103" xr3:uid="{8DA22013-152A-4FBC-9F54-A464DD4A1DDA}" name="5-15" dataDxfId="114">
      <calculatedColumnFormula>SUM(Table3254[[#This Row],[5]:[15]])</calculatedColumnFormula>
    </tableColumn>
    <tableColumn id="104" xr3:uid="{1CB1ED3C-45AF-45FE-8EDC-4CAC9472F87E}" name="16-24" dataDxfId="113">
      <calculatedColumnFormula>SUM(Table3254[[#This Row],[16]:[24]])</calculatedColumnFormula>
    </tableColumn>
    <tableColumn id="105" xr3:uid="{E7E3E5A5-B88C-4024-9204-6C01F3668966}" name="25-49" dataDxfId="112">
      <calculatedColumnFormula>SUM(Table3254[[#This Row],[25]:[49]])</calculatedColumnFormula>
    </tableColumn>
    <tableColumn id="106" xr3:uid="{8D95142B-AFD5-4186-84E4-C47D21271DAD}" name="50-64" dataDxfId="111">
      <calculatedColumnFormula>SUM(Table3254[[#This Row],[50]:[64]])</calculatedColumnFormula>
    </tableColumn>
    <tableColumn id="107" xr3:uid="{E972EC92-9B35-4931-A276-7EF2DBB9E1EE}" name="65-74" dataDxfId="110">
      <calculatedColumnFormula>SUM(Table3254[[#This Row],[65]:[74]])</calculatedColumnFormula>
    </tableColumn>
    <tableColumn id="108" xr3:uid="{E29504A2-BAF1-4A08-923F-10890220BF81}" name="75-84" dataDxfId="109">
      <calculatedColumnFormula>SUM(Table3254[[#This Row],[75]:[84]])</calculatedColumnFormula>
    </tableColumn>
    <tableColumn id="110" xr3:uid="{02919C2A-4707-495E-A173-52BCA1E5A908}" name="5-9" dataDxfId="108">
      <calculatedColumnFormula>SUM(Table3254[[#This Row],[5]:[9]])</calculatedColumnFormula>
    </tableColumn>
    <tableColumn id="111" xr3:uid="{C8F593DE-B0B0-4807-9938-8689505E7A76}" name="10-14" dataDxfId="107">
      <calculatedColumnFormula>SUM(Table3254[[#This Row],[10]:[14]])</calculatedColumnFormula>
    </tableColumn>
    <tableColumn id="112" xr3:uid="{892327D6-06E1-4561-A8FB-EB48641DCE0E}" name="15-19" dataDxfId="106">
      <calculatedColumnFormula>SUM(Table3254[[#This Row],[15]:[19]])</calculatedColumnFormula>
    </tableColumn>
    <tableColumn id="113" xr3:uid="{70448C32-437B-4910-9DBA-86AAF255D8B0}" name="20-24" dataDxfId="105">
      <calculatedColumnFormula>SUM(Table3254[[#This Row],[20]:[24]])</calculatedColumnFormula>
    </tableColumn>
    <tableColumn id="114" xr3:uid="{1E1F061A-F695-4B1B-9EE5-23860A82024E}" name="25-29" dataDxfId="104">
      <calculatedColumnFormula>SUM(Table3254[[#This Row],[25]:[29]])</calculatedColumnFormula>
    </tableColumn>
    <tableColumn id="115" xr3:uid="{B1D21738-E52E-4F9F-B553-AD9DA80C81AA}" name="30-34" dataDxfId="103">
      <calculatedColumnFormula>SUM(Table3254[[#This Row],[30]:[34]])</calculatedColumnFormula>
    </tableColumn>
    <tableColumn id="116" xr3:uid="{ABD50D69-55C2-4A21-B010-508ACF11AAAF}" name="35-39" dataDxfId="102">
      <calculatedColumnFormula>SUM(Table3254[[#This Row],[35]:[39]])</calculatedColumnFormula>
    </tableColumn>
    <tableColumn id="117" xr3:uid="{18DA2AB5-F966-4C67-BC5B-F5B217867518}" name="40-44" dataDxfId="101">
      <calculatedColumnFormula>SUM(Table3254[[#This Row],[40]:[44]])</calculatedColumnFormula>
    </tableColumn>
    <tableColumn id="118" xr3:uid="{0EFDD813-5E22-4948-9BD8-4F34981D0B87}" name="45-49" dataDxfId="100">
      <calculatedColumnFormula>SUM(Table3254[[#This Row],[45]:[49]])</calculatedColumnFormula>
    </tableColumn>
    <tableColumn id="119" xr3:uid="{3A20799A-7261-4FFB-8532-CB2DECE02701}" name="50-54" dataDxfId="99">
      <calculatedColumnFormula>SUM(Table3254[[#This Row],[50]:[54]])</calculatedColumnFormula>
    </tableColumn>
    <tableColumn id="120" xr3:uid="{B4EDD968-67AD-477C-AA5B-7FFDF65AF7A7}" name="55-59" dataDxfId="98">
      <calculatedColumnFormula>SUM(Table3254[[#This Row],[55]:[59]])</calculatedColumnFormula>
    </tableColumn>
    <tableColumn id="121" xr3:uid="{2F5E978A-B22B-489F-8CED-7753A182FA2B}" name="60-64" dataDxfId="97">
      <calculatedColumnFormula>SUM(Table3254[[#This Row],[60]:[64]])</calculatedColumnFormula>
    </tableColumn>
    <tableColumn id="122" xr3:uid="{1371F406-61FC-43CD-935F-CC5047474A16}" name="65-69" dataDxfId="96">
      <calculatedColumnFormula>SUM(Table3254[[#This Row],[65]:[69]])</calculatedColumnFormula>
    </tableColumn>
    <tableColumn id="123" xr3:uid="{F5E0B6E0-0177-4F5E-B642-E0F3DD81D0B5}" name="70-74" dataDxfId="95">
      <calculatedColumnFormula>SUM(Table3254[[#This Row],[70]:[74]])</calculatedColumnFormula>
    </tableColumn>
    <tableColumn id="124" xr3:uid="{F78A9925-5360-438D-A133-F476BE54342E}" name="75-79" dataDxfId="94">
      <calculatedColumnFormula>SUM(Table3254[[#This Row],[75]:[79]])</calculatedColumnFormula>
    </tableColumn>
    <tableColumn id="125" xr3:uid="{84D6170B-C036-462C-9D2C-B7148E5E9F2F}" name="80-84" dataDxfId="93">
      <calculatedColumnFormula>SUM(Table3254[[#This Row],[80]:[84]])</calculatedColumnFormula>
    </tableColumn>
    <tableColumn id="126" xr3:uid="{885920A9-7E3C-4446-A067-87E5344CACF0}" name="85-89" dataDxfId="92">
      <calculatedColumnFormula>SUM(Table3254[[#This Row],[85]:[89]])</calculatedColumnFormula>
    </tableColumn>
    <tableColumn id="127" xr3:uid="{61DF36A6-3C62-4C19-A875-36252830BF73}" name="90+" dataDxfId="91">
      <calculatedColumnFormula>Table3254[[#This Row],[90]]</calculatedColumnFormula>
    </tableColumn>
    <tableColumn id="5" xr3:uid="{FF329463-6FCF-41A5-A685-4C6AE90C7C32}" name="0" dataDxfId="90"/>
    <tableColumn id="6" xr3:uid="{B1C1AE27-4A86-412C-9DD1-A15C798247F9}" name="1" dataDxfId="89"/>
    <tableColumn id="7" xr3:uid="{873A4709-ED9F-404F-A8D2-309ADB574CDD}" name="2" dataDxfId="88"/>
    <tableColumn id="8" xr3:uid="{5166E570-30AA-453E-B9E7-F2B77E96332E}" name="3" dataDxfId="87"/>
    <tableColumn id="9" xr3:uid="{A909C41A-9CBD-4952-A284-93A4F456F4B5}" name="4" dataDxfId="86"/>
    <tableColumn id="10" xr3:uid="{765D062B-7B21-4A2A-A4BE-E60022E168E8}" name="5" dataDxfId="85"/>
    <tableColumn id="11" xr3:uid="{A50E70C0-8F7B-4473-A5A4-3C2542B3C802}" name="6" dataDxfId="84"/>
    <tableColumn id="12" xr3:uid="{23453EDB-5F70-4A5B-A9B1-4E41BDD60AAA}" name="7" dataDxfId="83"/>
    <tableColumn id="13" xr3:uid="{6C9449C2-E9A4-418B-A33F-F8EEE0F35A30}" name="8" dataDxfId="82"/>
    <tableColumn id="14" xr3:uid="{B8CF94C1-42F8-4DCC-88A2-EFC9071E37F6}" name="9" dataDxfId="81"/>
    <tableColumn id="15" xr3:uid="{8119315D-C16D-47DF-9228-A2EEB7C19C82}" name="10" dataDxfId="80"/>
    <tableColumn id="16" xr3:uid="{502A751C-9727-4F37-84FB-1DE39A307B83}" name="11" dataDxfId="79"/>
    <tableColumn id="17" xr3:uid="{11B6986F-3C35-4543-B8D3-6087A59E6C37}" name="12" dataDxfId="78"/>
    <tableColumn id="18" xr3:uid="{1D9EE405-AA9D-456C-9924-593D94E6E979}" name="13" dataDxfId="77"/>
    <tableColumn id="19" xr3:uid="{B9945A79-DD55-40DB-987B-1A607F4FC263}" name="14" dataDxfId="76"/>
    <tableColumn id="20" xr3:uid="{5CC0E710-AFD3-4CCA-B89E-E10713B94A9A}" name="15" dataDxfId="75"/>
    <tableColumn id="21" xr3:uid="{747E6491-390D-4758-A5A6-D06F95326653}" name="16" dataDxfId="74"/>
    <tableColumn id="22" xr3:uid="{814F7D84-776D-45B3-BF38-A29FFEA39A80}" name="17" dataDxfId="73"/>
    <tableColumn id="23" xr3:uid="{D083DECE-B835-4BC3-B240-C56F7E1DA1ED}" name="18" dataDxfId="72"/>
    <tableColumn id="24" xr3:uid="{74040563-0229-4BB4-BA3D-9996D3D89C59}" name="19" dataDxfId="71"/>
    <tableColumn id="25" xr3:uid="{72B80AB7-835A-4B31-BE91-2E33DD2301BC}" name="20" dataDxfId="70"/>
    <tableColumn id="26" xr3:uid="{3951FE9E-DCDD-48A8-9332-25388CD2C399}" name="21" dataDxfId="69"/>
    <tableColumn id="27" xr3:uid="{584A16FB-0514-46A4-B722-E798C78C7B96}" name="22" dataDxfId="68"/>
    <tableColumn id="28" xr3:uid="{D306B7E9-74D7-4132-BA0E-6986F7372363}" name="23" dataDxfId="67"/>
    <tableColumn id="29" xr3:uid="{8CEF7C37-B967-4B5C-9B5F-41891184E2A0}" name="24" dataDxfId="66"/>
    <tableColumn id="30" xr3:uid="{CB82A66B-E581-434D-96B7-1B84290C28EF}" name="25" dataDxfId="65"/>
    <tableColumn id="31" xr3:uid="{6ECD0BFB-F2C4-4DC7-B8B0-520554C6D6FE}" name="26" dataDxfId="64"/>
    <tableColumn id="32" xr3:uid="{D7CBC9A9-22A2-4BC3-8694-B3D6B25E9F82}" name="27" dataDxfId="63"/>
    <tableColumn id="33" xr3:uid="{22DCF20B-C3EF-4DF3-BE81-80DF170F9D58}" name="28" dataDxfId="62"/>
    <tableColumn id="34" xr3:uid="{624EA95A-E032-4EBA-AF30-4C56E0F6C531}" name="29" dataDxfId="61"/>
    <tableColumn id="35" xr3:uid="{782145CD-A8FE-485A-B90F-99A526C73DA0}" name="30" dataDxfId="60"/>
    <tableColumn id="36" xr3:uid="{07181D5D-F90E-4856-8FBC-D79C7DF3E452}" name="31" dataDxfId="59"/>
    <tableColumn id="37" xr3:uid="{F8629BF3-C8E7-4F5B-8A87-A6485296BC26}" name="32" dataDxfId="58"/>
    <tableColumn id="38" xr3:uid="{CCAE3BE1-5CFF-4806-A53C-5A3DB5B5C4C4}" name="33" dataDxfId="57"/>
    <tableColumn id="39" xr3:uid="{616FE75D-7B39-4F65-A826-B156DD122182}" name="34" dataDxfId="56"/>
    <tableColumn id="40" xr3:uid="{A76DA985-EA68-4EB7-96B4-EA4DC9A8D22B}" name="35" dataDxfId="55"/>
    <tableColumn id="41" xr3:uid="{78439D2E-E16C-46C7-A5D2-E8E89C571929}" name="36" dataDxfId="54"/>
    <tableColumn id="42" xr3:uid="{CDFB19D5-6BF5-4CA1-9D2F-7C4C5D5ED787}" name="37" dataDxfId="53"/>
    <tableColumn id="43" xr3:uid="{E347436B-A1C7-4EA0-A463-5A90287778A5}" name="38" dataDxfId="52"/>
    <tableColumn id="44" xr3:uid="{3E4F44EC-0B58-49EE-AE95-42E4B3236727}" name="39" dataDxfId="51"/>
    <tableColumn id="45" xr3:uid="{CEC29AB3-65AE-4686-A99C-98D8D6A44B47}" name="40" dataDxfId="50"/>
    <tableColumn id="46" xr3:uid="{03ECA792-11FB-4932-9BF6-46B69A6EB652}" name="41" dataDxfId="49"/>
    <tableColumn id="47" xr3:uid="{32F70017-237F-4E42-83A3-47148EDD2F04}" name="42" dataDxfId="48"/>
    <tableColumn id="48" xr3:uid="{C2D10C07-FFFE-4647-98BC-FBB8D8B5E801}" name="43" dataDxfId="47"/>
    <tableColumn id="49" xr3:uid="{6F0B6F02-E94F-401D-A272-532A50662D2B}" name="44" dataDxfId="46"/>
    <tableColumn id="50" xr3:uid="{0E82353E-4E59-41E4-A448-E93ECBD8C7EF}" name="45" dataDxfId="45"/>
    <tableColumn id="51" xr3:uid="{BDE6E6AD-D167-411C-A2DE-0D8CC134AFA7}" name="46" dataDxfId="44"/>
    <tableColumn id="52" xr3:uid="{0049F260-5888-4F65-A54C-9BB8E32FA01E}" name="47" dataDxfId="43"/>
    <tableColumn id="53" xr3:uid="{565BB5AD-1B4E-4D08-BF8F-29EC92ECEF7A}" name="48" dataDxfId="42"/>
    <tableColumn id="54" xr3:uid="{BBE85376-E02E-4898-AB08-2676113C3A51}" name="49" dataDxfId="41"/>
    <tableColumn id="55" xr3:uid="{0C7827F1-BE57-46E7-B33F-C010B55C2075}" name="50" dataDxfId="40"/>
    <tableColumn id="56" xr3:uid="{55A8CE43-B394-44CC-AFC6-74DBB98A6EE3}" name="51" dataDxfId="39"/>
    <tableColumn id="57" xr3:uid="{4E09CA23-1264-4251-BECC-A87843BFB715}" name="52" dataDxfId="38"/>
    <tableColumn id="58" xr3:uid="{F213A8C3-AFE0-4FB7-8D96-03D65351BE43}" name="53" dataDxfId="37"/>
    <tableColumn id="59" xr3:uid="{71EC9F65-6846-494C-8529-E41ED80D9AE0}" name="54" dataDxfId="36"/>
    <tableColumn id="60" xr3:uid="{AC467DD6-D6F0-4602-B5ED-F9E051D5F2D5}" name="55" dataDxfId="35"/>
    <tableColumn id="61" xr3:uid="{093DFE76-7CBB-4580-BC77-A15300270EA0}" name="56" dataDxfId="34"/>
    <tableColumn id="62" xr3:uid="{D4D2F644-C49D-4192-A9ED-2C1C5178F49E}" name="57" dataDxfId="33"/>
    <tableColumn id="63" xr3:uid="{10E79C8F-2033-4F28-B841-55E625B90EE5}" name="58" dataDxfId="32"/>
    <tableColumn id="64" xr3:uid="{7B3BD343-2D06-4EB9-ABD1-5FE2A77FCF34}" name="59" dataDxfId="31"/>
    <tableColumn id="65" xr3:uid="{5FC03BED-EB24-40D4-AAE2-7B9CC4E5D313}" name="60" dataDxfId="30"/>
    <tableColumn id="66" xr3:uid="{CD0EC819-48E3-4E40-B048-EC98D98BCF64}" name="61" dataDxfId="29"/>
    <tableColumn id="67" xr3:uid="{A8F6DB00-DB47-4A6B-9251-2F52503DEFEF}" name="62" dataDxfId="28"/>
    <tableColumn id="68" xr3:uid="{AFE98BC7-941C-4A8A-9A5A-4A7B71F340C0}" name="63" dataDxfId="27"/>
    <tableColumn id="69" xr3:uid="{9173C192-2CA6-4BCF-A323-FE28631324BE}" name="64" dataDxfId="26"/>
    <tableColumn id="70" xr3:uid="{A049C95D-93EF-4374-8E93-E8EDB980E9A6}" name="65" dataDxfId="25"/>
    <tableColumn id="71" xr3:uid="{4B1BCB36-8C4C-4479-B5E9-A01CB6A1C7E9}" name="66" dataDxfId="24"/>
    <tableColumn id="72" xr3:uid="{A2CB2FC2-68E9-45C1-8D6E-12C83EBC75E4}" name="67" dataDxfId="23"/>
    <tableColumn id="73" xr3:uid="{347A6614-16B3-4BFC-A1B7-15104D17F578}" name="68" dataDxfId="22"/>
    <tableColumn id="74" xr3:uid="{DB31FE3B-173B-49E6-8C15-3E2FFBF8ED98}" name="69" dataDxfId="21"/>
    <tableColumn id="75" xr3:uid="{15D85246-3EA0-4CFD-BE00-175FADC84384}" name="70" dataDxfId="20"/>
    <tableColumn id="76" xr3:uid="{64197511-9A21-4734-9843-35365016D276}" name="71" dataDxfId="19"/>
    <tableColumn id="77" xr3:uid="{689D1199-C804-4FAD-9975-7455BDB3E40C}" name="72" dataDxfId="18"/>
    <tableColumn id="78" xr3:uid="{DBAA3446-355D-483F-9768-556AE4D7FAA3}" name="73" dataDxfId="17"/>
    <tableColumn id="79" xr3:uid="{92FB4866-164F-49CF-8F94-35FE98AFA2D4}" name="74" dataDxfId="16"/>
    <tableColumn id="80" xr3:uid="{1572712D-C3EF-4065-9DA6-C964AD1065D4}" name="75" dataDxfId="15"/>
    <tableColumn id="81" xr3:uid="{E99C3BA3-31A4-4BB0-9C26-CCC30A43E5F3}" name="76" dataDxfId="14"/>
    <tableColumn id="82" xr3:uid="{E6C9918F-D705-47AF-9134-BDFEBC98D94E}" name="77" dataDxfId="13"/>
    <tableColumn id="83" xr3:uid="{422C6092-E994-4891-A12C-5DF0BA1F9E3E}" name="78" dataDxfId="12"/>
    <tableColumn id="84" xr3:uid="{B0085054-FCB2-467E-8939-102B0763FDB7}" name="79" dataDxfId="11"/>
    <tableColumn id="85" xr3:uid="{FA7CF331-A4F4-4CCD-9E55-64D2FEB61C0C}" name="80" dataDxfId="10"/>
    <tableColumn id="86" xr3:uid="{73E3C7F0-C24C-4197-A709-9924E2B98FCB}" name="81" dataDxfId="9"/>
    <tableColumn id="87" xr3:uid="{B96F5540-E4A6-4F0B-B836-A86333CC1FBD}" name="82" dataDxfId="8"/>
    <tableColumn id="88" xr3:uid="{1338CF39-8409-4987-9553-A0524F26FE51}" name="83" dataDxfId="7"/>
    <tableColumn id="89" xr3:uid="{5F35329F-10EC-42CB-952F-A29B2A6F956F}" name="84" dataDxfId="6"/>
    <tableColumn id="90" xr3:uid="{2C1ECDC2-37D9-40AF-9EAB-555E86C887C2}" name="85" dataDxfId="5"/>
    <tableColumn id="91" xr3:uid="{24E051F4-57B5-4E2F-A070-90B95A55C8C9}" name="86" dataDxfId="4"/>
    <tableColumn id="92" xr3:uid="{FA6DA5DE-920F-4E38-BCE4-D401B9E453F6}" name="87" dataDxfId="3"/>
    <tableColumn id="93" xr3:uid="{6020944F-B4EA-4C56-883D-A3E3FE4D0F8B}" name="88" dataDxfId="2"/>
    <tableColumn id="94" xr3:uid="{F239B99F-8BCA-47F7-B10A-F549E49FE52F}" name="89" dataDxfId="1"/>
    <tableColumn id="95" xr3:uid="{4A006454-60B9-4383-85BF-6D38644427A1}" name="90" dataDxfId="0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F3000C-7875-4431-80D0-3AFB210EA5A5}" name="Table325" displayName="Table325" ref="A5:DV120" totalsRowShown="0" headerRowDxfId="377">
  <autoFilter ref="A5:DV120" xr:uid="{2183A1BA-21B8-4187-BEB2-983F36350490}"/>
  <tableColumns count="126">
    <tableColumn id="1" xr3:uid="{AB664392-5C36-4ECC-AC2E-5BB2F502AFAB}" name="Geography"/>
    <tableColumn id="3" xr3:uid="{71681581-7C42-4D0F-AA2C-39B8BC72937D}" name="Area Code" dataDxfId="376"/>
    <tableColumn id="109" xr3:uid="{1F47ECA1-8C77-415F-ADFE-B40AE57E1712}" name="Area Name" dataDxfId="375"/>
    <tableColumn id="187" xr3:uid="{E05C3FDE-0540-47F9-8B8A-23F85FB34F2C}" name="Total" dataDxfId="374">
      <calculatedColumnFormula>SUM(Table325[[#This Row],[0]:[90]])</calculatedColumnFormula>
    </tableColumn>
    <tableColumn id="96" xr3:uid="{00897CF3-243B-40A8-84B0-69A5917D4747}" name="0-15" dataDxfId="373">
      <calculatedColumnFormula>SUM(Table325[[#This Row],[0]:[15]])</calculatedColumnFormula>
    </tableColumn>
    <tableColumn id="97" xr3:uid="{6FD5432C-2E55-4446-A290-7FA728FB57E1}" name="16-64" dataDxfId="372">
      <calculatedColumnFormula>SUM(Table325[[#This Row],[16]:[64]])</calculatedColumnFormula>
    </tableColumn>
    <tableColumn id="98" xr3:uid="{D0C3DD46-0470-41D9-8BC5-E27EC035119A}" name="65+" dataDxfId="371">
      <calculatedColumnFormula>SUM(Table325[[#This Row],[65]:[90]])</calculatedColumnFormula>
    </tableColumn>
    <tableColumn id="99" xr3:uid="{1BE3607C-2E14-4184-9AC0-8AC7512E4B3D}" name="85+" dataDxfId="370">
      <calculatedColumnFormula>SUM(Table325[[#This Row],[85]:[90]])</calculatedColumnFormula>
    </tableColumn>
    <tableColumn id="100" xr3:uid="{7B449BBD-EC96-4F9D-BA2A-DB41AC00CC94}" name="0-17" dataDxfId="369">
      <calculatedColumnFormula>SUM(Table325[[#This Row],[0]:[17]])</calculatedColumnFormula>
    </tableColumn>
    <tableColumn id="101" xr3:uid="{7EB8C845-B9F5-404B-82F4-8A0DA56BAF48}" name="18-64" dataDxfId="368">
      <calculatedColumnFormula>SUM(Table325[[#This Row],[18]:[64]])</calculatedColumnFormula>
    </tableColumn>
    <tableColumn id="102" xr3:uid="{9A5F1A9E-B174-4DC8-9D66-B39F5E7395B2}" name="0-4" dataDxfId="367">
      <calculatedColumnFormula>SUM(Table325[[#This Row],[0]:[4]])</calculatedColumnFormula>
    </tableColumn>
    <tableColumn id="103" xr3:uid="{098869B1-5077-4247-8173-9A3442E12AC0}" name="5-15" dataDxfId="366">
      <calculatedColumnFormula>SUM(Table325[[#This Row],[5]:[15]])</calculatedColumnFormula>
    </tableColumn>
    <tableColumn id="104" xr3:uid="{42ACC80F-4207-450E-AFF3-6030380F43C7}" name="16-24" dataDxfId="365">
      <calculatedColumnFormula>SUM(Table325[[#This Row],[16]:[24]])</calculatedColumnFormula>
    </tableColumn>
    <tableColumn id="105" xr3:uid="{6EAD7155-D8EA-41FD-8392-495B8CBFEF4D}" name="25-49" dataDxfId="364">
      <calculatedColumnFormula>SUM(Table325[[#This Row],[25]:[49]])</calculatedColumnFormula>
    </tableColumn>
    <tableColumn id="106" xr3:uid="{39206CE6-C36A-4E9A-9E21-00DBF3000AFA}" name="50-64" dataDxfId="363">
      <calculatedColumnFormula>SUM(Table325[[#This Row],[50]:[64]])</calculatedColumnFormula>
    </tableColumn>
    <tableColumn id="107" xr3:uid="{5BD98A70-5187-4B8C-B42F-5FC133F48878}" name="65-74" dataDxfId="362">
      <calculatedColumnFormula>SUM(Table325[[#This Row],[65]:[74]])</calculatedColumnFormula>
    </tableColumn>
    <tableColumn id="108" xr3:uid="{98E4C11B-B883-4E2E-B6A6-1C9A61C1DB1F}" name="75-84" dataDxfId="361">
      <calculatedColumnFormula>SUM(Table325[[#This Row],[75]:[84]])</calculatedColumnFormula>
    </tableColumn>
    <tableColumn id="110" xr3:uid="{CA5AE745-8E61-4B67-B211-BFB444412056}" name="5-9" dataDxfId="360">
      <calculatedColumnFormula>SUM(Table325[[#This Row],[5]:[9]])</calculatedColumnFormula>
    </tableColumn>
    <tableColumn id="111" xr3:uid="{5FF19CC3-2D94-41C4-BC32-92830E54FB25}" name="10-14" dataDxfId="359">
      <calculatedColumnFormula>SUM(Table325[[#This Row],[10]:[14]])</calculatedColumnFormula>
    </tableColumn>
    <tableColumn id="112" xr3:uid="{A3687124-6CA9-41B6-B31E-7E98DAAF44A2}" name="15-19" dataDxfId="358">
      <calculatedColumnFormula>SUM(Table325[[#This Row],[15]:[19]])</calculatedColumnFormula>
    </tableColumn>
    <tableColumn id="113" xr3:uid="{1CE69198-C1F8-473B-B92C-E34AF07221B8}" name="20-24" dataDxfId="357">
      <calculatedColumnFormula>SUM(Table325[[#This Row],[20]:[24]])</calculatedColumnFormula>
    </tableColumn>
    <tableColumn id="114" xr3:uid="{8D4EEA12-28C9-458E-A16B-80607D48E7DF}" name="25-29" dataDxfId="356">
      <calculatedColumnFormula>SUM(Table325[[#This Row],[25]:[29]])</calculatedColumnFormula>
    </tableColumn>
    <tableColumn id="115" xr3:uid="{E753FACA-7D9A-4340-9BE2-DEF82A6598B0}" name="30-34" dataDxfId="355">
      <calculatedColumnFormula>SUM(Table325[[#This Row],[30]:[34]])</calculatedColumnFormula>
    </tableColumn>
    <tableColumn id="116" xr3:uid="{37B48551-457C-4FA6-AEF5-39519FD331E4}" name="35-39" dataDxfId="354">
      <calculatedColumnFormula>SUM(Table325[[#This Row],[35]:[39]])</calculatedColumnFormula>
    </tableColumn>
    <tableColumn id="117" xr3:uid="{E2EEE7E1-89A7-4797-95CE-0FCE8E0546A5}" name="40-44" dataDxfId="353">
      <calculatedColumnFormula>SUM(Table325[[#This Row],[40]:[44]])</calculatedColumnFormula>
    </tableColumn>
    <tableColumn id="118" xr3:uid="{8F4E753B-11F0-45F1-8C61-984843196CE5}" name="45-49" dataDxfId="352">
      <calculatedColumnFormula>SUM(Table325[[#This Row],[45]:[49]])</calculatedColumnFormula>
    </tableColumn>
    <tableColumn id="119" xr3:uid="{C677E935-482F-44B9-843D-B4DFAADA6AE3}" name="50-54" dataDxfId="351">
      <calculatedColumnFormula>SUM(Table325[[#This Row],[50]:[54]])</calculatedColumnFormula>
    </tableColumn>
    <tableColumn id="120" xr3:uid="{97FA10AC-F5B2-4F6D-AFE0-1F370FB9FFE9}" name="55-59" dataDxfId="350">
      <calculatedColumnFormula>SUM(Table325[[#This Row],[55]:[59]])</calculatedColumnFormula>
    </tableColumn>
    <tableColumn id="121" xr3:uid="{AACDA44D-033C-4484-BA15-B43D56C31042}" name="60-64" dataDxfId="349">
      <calculatedColumnFormula>SUM(Table325[[#This Row],[60]:[64]])</calculatedColumnFormula>
    </tableColumn>
    <tableColumn id="122" xr3:uid="{04319514-93A9-4341-8824-3C30296D3554}" name="65-69" dataDxfId="348">
      <calculatedColumnFormula>SUM(Table325[[#This Row],[65]:[69]])</calculatedColumnFormula>
    </tableColumn>
    <tableColumn id="123" xr3:uid="{02E02E6B-3F72-49D5-815F-00881D6DF259}" name="70-74" dataDxfId="347">
      <calculatedColumnFormula>SUM(Table325[[#This Row],[70]:[74]])</calculatedColumnFormula>
    </tableColumn>
    <tableColumn id="124" xr3:uid="{95E906FB-70F5-432E-87FF-F37EBEF74C4D}" name="75-79" dataDxfId="346">
      <calculatedColumnFormula>SUM(Table325[[#This Row],[75]:[79]])</calculatedColumnFormula>
    </tableColumn>
    <tableColumn id="125" xr3:uid="{B9F8B6BC-272D-421F-BD2A-8E37D65B7336}" name="80-84" dataDxfId="345">
      <calculatedColumnFormula>SUM(Table325[[#This Row],[80]:[84]])</calculatedColumnFormula>
    </tableColumn>
    <tableColumn id="126" xr3:uid="{2BCC9FF9-A024-437E-9087-A3B275FF95BA}" name="85-89" dataDxfId="344">
      <calculatedColumnFormula>SUM(Table325[[#This Row],[85]:[89]])</calculatedColumnFormula>
    </tableColumn>
    <tableColumn id="127" xr3:uid="{4583F7E6-EF59-4104-B99D-5D43E92B6D00}" name="90+" dataDxfId="343">
      <calculatedColumnFormula>Table325[[#This Row],[90]]</calculatedColumnFormula>
    </tableColumn>
    <tableColumn id="5" xr3:uid="{45961812-FD31-4524-A769-797B4707C466}" name="0" dataDxfId="342"/>
    <tableColumn id="6" xr3:uid="{8675E386-2515-450B-A0B8-DD8DC595410C}" name="1" dataDxfId="341"/>
    <tableColumn id="7" xr3:uid="{75C2D4A6-0269-4D9A-9FD5-22A58AA50354}" name="2" dataDxfId="340"/>
    <tableColumn id="8" xr3:uid="{E1D44FBA-59FC-4570-927F-BCEE49F3AB85}" name="3" dataDxfId="339"/>
    <tableColumn id="9" xr3:uid="{0B2C173E-1FF3-4482-8217-9CF52061DC5C}" name="4" dataDxfId="338"/>
    <tableColumn id="10" xr3:uid="{2DEF27B7-A65C-489F-B02D-A70C48B4C21D}" name="5" dataDxfId="337"/>
    <tableColumn id="11" xr3:uid="{3541D8AC-FF5D-49DF-B1F2-3E433BCA71D1}" name="6" dataDxfId="336"/>
    <tableColumn id="12" xr3:uid="{9F991136-742F-4992-8644-414148D50025}" name="7" dataDxfId="335"/>
    <tableColumn id="13" xr3:uid="{E6C2D393-8D9D-403B-A6BE-E4F35027B4F0}" name="8" dataDxfId="334"/>
    <tableColumn id="14" xr3:uid="{78B80951-CF54-409E-8EE8-7D501818E370}" name="9" dataDxfId="333"/>
    <tableColumn id="15" xr3:uid="{49C54DC6-A582-4E00-8634-598472A0BAE4}" name="10" dataDxfId="332"/>
    <tableColumn id="16" xr3:uid="{55406028-62FC-41D8-876B-227389EDCAA1}" name="11" dataDxfId="331"/>
    <tableColumn id="17" xr3:uid="{FF274CA8-969A-4317-885E-6DA43A66E50A}" name="12" dataDxfId="330"/>
    <tableColumn id="18" xr3:uid="{46C8046C-A1A4-41EF-AB34-FE37516BBADC}" name="13" dataDxfId="329"/>
    <tableColumn id="19" xr3:uid="{46798E3B-DBFA-480D-88E4-40FE06CB6035}" name="14" dataDxfId="328"/>
    <tableColumn id="20" xr3:uid="{7EAB978F-B7EC-4669-9436-B66F504C4095}" name="15" dataDxfId="327"/>
    <tableColumn id="21" xr3:uid="{EA6891C3-24AF-40FC-A4E7-E4710787BBEE}" name="16" dataDxfId="326"/>
    <tableColumn id="22" xr3:uid="{071E0CA1-049F-45C6-8B8C-9C95206E6C1D}" name="17" dataDxfId="325"/>
    <tableColumn id="23" xr3:uid="{F3CFD2A6-ED0A-40C0-87BE-550135D7976C}" name="18" dataDxfId="324"/>
    <tableColumn id="24" xr3:uid="{A016F166-EDF5-4E8A-8E1D-61064F087AEB}" name="19" dataDxfId="323"/>
    <tableColumn id="25" xr3:uid="{3C80D7B2-9FD1-4077-84AD-E5FCB1BDE6E8}" name="20" dataDxfId="322"/>
    <tableColumn id="26" xr3:uid="{704AE300-FA75-4194-B048-08DF68BC3B20}" name="21" dataDxfId="321"/>
    <tableColumn id="27" xr3:uid="{5E90201D-666A-46D6-B54B-D3307DF85112}" name="22" dataDxfId="320"/>
    <tableColumn id="28" xr3:uid="{531D6174-4D30-4C41-85A3-278481CBBE12}" name="23" dataDxfId="319"/>
    <tableColumn id="29" xr3:uid="{49ED9E5A-D457-4525-A179-DEE5F041F85A}" name="24" dataDxfId="318"/>
    <tableColumn id="30" xr3:uid="{2B9A8C5B-B4CA-4E27-B469-E1525C14BA21}" name="25" dataDxfId="317"/>
    <tableColumn id="31" xr3:uid="{C7243DCB-D694-4A1F-8EAD-E569168E665A}" name="26" dataDxfId="316"/>
    <tableColumn id="32" xr3:uid="{3995F436-338E-4E98-9EB4-689412E9032D}" name="27" dataDxfId="315"/>
    <tableColumn id="33" xr3:uid="{9C265C61-D4E3-4E17-B207-82D5742C7A32}" name="28" dataDxfId="314"/>
    <tableColumn id="34" xr3:uid="{09174358-C49F-4DAE-A707-AC3D843EAB37}" name="29" dataDxfId="313"/>
    <tableColumn id="35" xr3:uid="{58340470-225F-45E8-929F-E8C816699A69}" name="30" dataDxfId="312"/>
    <tableColumn id="36" xr3:uid="{4D05046C-5298-4144-8C32-B11ACE10FFFE}" name="31" dataDxfId="311"/>
    <tableColumn id="37" xr3:uid="{DF98C254-E243-45B2-9B1E-791FAF0E3255}" name="32" dataDxfId="310"/>
    <tableColumn id="38" xr3:uid="{3DE146BA-0037-47F5-A0BA-76155CF964D5}" name="33" dataDxfId="309"/>
    <tableColumn id="39" xr3:uid="{AEE6CBB9-ED9F-4B80-BB2A-D27E60E800D3}" name="34" dataDxfId="308"/>
    <tableColumn id="40" xr3:uid="{8B4F7384-FCF9-4623-BB2E-C45D1A8290A5}" name="35" dataDxfId="307"/>
    <tableColumn id="41" xr3:uid="{4FEE30A9-3B41-4181-9885-4007D2D9C3C5}" name="36" dataDxfId="306"/>
    <tableColumn id="42" xr3:uid="{2A02C9CE-E0BE-48CB-B5F6-D711C6E46C84}" name="37" dataDxfId="305"/>
    <tableColumn id="43" xr3:uid="{B71956A7-27AF-4CF9-B13A-98133A885EBF}" name="38" dataDxfId="304"/>
    <tableColumn id="44" xr3:uid="{BDD7BDA4-4F64-45E0-9AEC-1FFEB9B9D25A}" name="39" dataDxfId="303"/>
    <tableColumn id="45" xr3:uid="{4392F130-0BE5-41AD-A845-77E77032EAAF}" name="40" dataDxfId="302"/>
    <tableColumn id="46" xr3:uid="{C4B29E48-6E30-4C38-A3B6-E04E082DA048}" name="41" dataDxfId="301"/>
    <tableColumn id="47" xr3:uid="{6D361C49-30BF-486F-8823-54C4B9858A43}" name="42" dataDxfId="300"/>
    <tableColumn id="48" xr3:uid="{2FCE0EE2-3065-42A0-BC5C-C793E3D34C16}" name="43" dataDxfId="299"/>
    <tableColumn id="49" xr3:uid="{9B47AC58-B2EC-4FF2-9B5D-1D77EE8E96E3}" name="44" dataDxfId="298"/>
    <tableColumn id="50" xr3:uid="{EDC89260-4BF0-4448-9E59-74F6A32DF122}" name="45" dataDxfId="297"/>
    <tableColumn id="51" xr3:uid="{AE19D377-041F-4831-BBE8-90988EAC0CA5}" name="46" dataDxfId="296"/>
    <tableColumn id="52" xr3:uid="{EB09690D-D24F-4460-9F99-6C1EB0676608}" name="47" dataDxfId="295"/>
    <tableColumn id="53" xr3:uid="{D28D9B2B-7C95-4BD3-8955-964CDD5A29DA}" name="48" dataDxfId="294"/>
    <tableColumn id="54" xr3:uid="{32C49AE3-B94A-47F7-8F0D-DEF2FDDC60C1}" name="49" dataDxfId="293"/>
    <tableColumn id="55" xr3:uid="{7C3442BD-E73D-4FD9-A47A-DE3A963AEAAE}" name="50" dataDxfId="292"/>
    <tableColumn id="56" xr3:uid="{79AA4C71-5DAA-43A7-8F59-52F77C719D4D}" name="51" dataDxfId="291"/>
    <tableColumn id="57" xr3:uid="{E43C9F56-53F1-40EB-83E0-2D9AFF171582}" name="52" dataDxfId="290"/>
    <tableColumn id="58" xr3:uid="{B715C381-E460-4429-AB0A-DFAEB3224448}" name="53" dataDxfId="289"/>
    <tableColumn id="59" xr3:uid="{0C5B5232-9075-4C96-8314-E3A4BE3862C5}" name="54" dataDxfId="288"/>
    <tableColumn id="60" xr3:uid="{E13E9A50-F382-42A1-9E12-69CBC96A97AA}" name="55" dataDxfId="287"/>
    <tableColumn id="61" xr3:uid="{393006BA-DD9C-4509-865C-B6F1ECDA88B0}" name="56" dataDxfId="286"/>
    <tableColumn id="62" xr3:uid="{65E67F54-A806-44AE-8091-67C3F9E8A2C5}" name="57" dataDxfId="285"/>
    <tableColumn id="63" xr3:uid="{10C2107E-79E3-4265-A677-A56495C5C45A}" name="58" dataDxfId="284"/>
    <tableColumn id="64" xr3:uid="{F19E1257-034B-4559-95AB-0216FD1EE6F5}" name="59" dataDxfId="283"/>
    <tableColumn id="65" xr3:uid="{6F8468B1-EC22-4E08-BF8B-D7A3EA100FB1}" name="60" dataDxfId="282"/>
    <tableColumn id="66" xr3:uid="{114D8D01-143A-423E-96F3-A5BD2ECD4020}" name="61" dataDxfId="281"/>
    <tableColumn id="67" xr3:uid="{DC072646-9450-42ED-AE0C-2AB3E50926EA}" name="62" dataDxfId="280"/>
    <tableColumn id="68" xr3:uid="{8E3E1077-C48B-4468-B718-F8381CD35585}" name="63" dataDxfId="279"/>
    <tableColumn id="69" xr3:uid="{ED2B553B-2F1E-4D6A-A4F6-E11E88D916D4}" name="64" dataDxfId="278"/>
    <tableColumn id="70" xr3:uid="{1904A23E-3438-4FD1-BAC3-C6B0B4B387B2}" name="65" dataDxfId="277"/>
    <tableColumn id="71" xr3:uid="{104E453B-21CF-4E28-857F-5DB7CA2FE63D}" name="66" dataDxfId="276"/>
    <tableColumn id="72" xr3:uid="{2F117BE9-48A6-4E83-8E00-3B444DBF28C7}" name="67" dataDxfId="275"/>
    <tableColumn id="73" xr3:uid="{909676AB-E0E4-49BD-9628-E816F229D09E}" name="68" dataDxfId="274"/>
    <tableColumn id="74" xr3:uid="{32515C64-BB67-4A5E-86B8-37EA8C6A6C57}" name="69" dataDxfId="273"/>
    <tableColumn id="75" xr3:uid="{C89F31DF-6DD5-49AF-BF99-2462FD4140A2}" name="70" dataDxfId="272"/>
    <tableColumn id="76" xr3:uid="{E026913C-AC56-4B1F-8BFA-20F798ADF277}" name="71" dataDxfId="271"/>
    <tableColumn id="77" xr3:uid="{A7467E60-63E7-4A6F-BF85-7DE7124523DB}" name="72" dataDxfId="270"/>
    <tableColumn id="78" xr3:uid="{8142F5B5-B101-4135-A42D-A4F166720136}" name="73" dataDxfId="269"/>
    <tableColumn id="79" xr3:uid="{F1D66E1D-5D7F-4E4B-8A45-1AC5E0AC709F}" name="74" dataDxfId="268"/>
    <tableColumn id="80" xr3:uid="{1DFDBA28-2641-435C-80C4-F7E2E5448DC7}" name="75" dataDxfId="267"/>
    <tableColumn id="81" xr3:uid="{9D571BCE-51EC-476F-ADD3-791A424162D6}" name="76" dataDxfId="266"/>
    <tableColumn id="82" xr3:uid="{8B1C70C2-D18B-4B33-A1F9-96B01821BFC3}" name="77" dataDxfId="265"/>
    <tableColumn id="83" xr3:uid="{93761E89-C67D-41C0-9F8F-C4F779F50E28}" name="78" dataDxfId="264"/>
    <tableColumn id="84" xr3:uid="{B565F7C2-D2D5-40F9-81FB-BE260C94294A}" name="79" dataDxfId="263"/>
    <tableColumn id="85" xr3:uid="{61AEA84B-E896-40CF-874D-C69CE13C39C7}" name="80" dataDxfId="262"/>
    <tableColumn id="86" xr3:uid="{D3BA95A2-9A18-4B4A-8E08-846F3B8A6782}" name="81" dataDxfId="261"/>
    <tableColumn id="87" xr3:uid="{1558AAA9-C23D-4831-BFAD-888FA0DB09DF}" name="82" dataDxfId="260"/>
    <tableColumn id="88" xr3:uid="{11C07D86-0FBF-4918-96E8-2253660335E5}" name="83" dataDxfId="259"/>
    <tableColumn id="89" xr3:uid="{5B473E86-BAF1-4E6E-B5AA-571F7607128B}" name="84" dataDxfId="258"/>
    <tableColumn id="90" xr3:uid="{72466BB5-41B3-41CB-A0B4-EBA23BF8035E}" name="85" dataDxfId="257"/>
    <tableColumn id="91" xr3:uid="{ED154B73-4E76-432B-A11C-55D6CC8C152D}" name="86" dataDxfId="256"/>
    <tableColumn id="92" xr3:uid="{EC7FC50E-8B34-4420-96CA-B027DD8D4A54}" name="87" dataDxfId="255"/>
    <tableColumn id="93" xr3:uid="{4418AA40-765C-44ED-84BD-42146FF09171}" name="88" dataDxfId="254"/>
    <tableColumn id="94" xr3:uid="{D4176694-DAB0-465E-8F08-B693A04DFDE4}" name="89" dataDxfId="253"/>
    <tableColumn id="95" xr3:uid="{0B96F266-6E3A-4FC2-9281-47A093D0BECF}" name="90" dataDxfId="25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F30C8-34A7-4361-8BBA-784C4621AEE6}">
  <dimension ref="A1:DZ120"/>
  <sheetViews>
    <sheetView workbookViewId="0">
      <pane xSplit="4" ySplit="5" topLeftCell="E6" activePane="bottomRight" state="frozen"/>
      <selection pane="topRight" activeCell="G1" sqref="G1"/>
      <selection pane="bottomLeft" activeCell="A6" sqref="A6"/>
      <selection pane="bottomRight" activeCell="E6" sqref="E6"/>
    </sheetView>
  </sheetViews>
  <sheetFormatPr defaultRowHeight="15" x14ac:dyDescent="0.2"/>
  <cols>
    <col min="1" max="1" width="22.88671875" customWidth="1"/>
    <col min="2" max="2" width="15.44140625" bestFit="1" customWidth="1"/>
    <col min="3" max="3" width="35.109375" bestFit="1" customWidth="1"/>
    <col min="4" max="4" width="9.88671875" bestFit="1" customWidth="1"/>
    <col min="5" max="34" width="8.88671875" customWidth="1"/>
  </cols>
  <sheetData>
    <row r="1" spans="1:130" s="2" customFormat="1" ht="19.5" x14ac:dyDescent="0.3">
      <c r="A1" s="1" t="s">
        <v>365</v>
      </c>
    </row>
    <row r="2" spans="1:130" s="2" customFormat="1" x14ac:dyDescent="0.2">
      <c r="A2" s="2" t="s">
        <v>1</v>
      </c>
    </row>
    <row r="3" spans="1:130" s="2" customFormat="1" x14ac:dyDescent="0.2">
      <c r="A3" s="2" t="s">
        <v>2</v>
      </c>
      <c r="D3" s="2">
        <v>3</v>
      </c>
      <c r="E3" s="2">
        <v>4</v>
      </c>
      <c r="F3" s="2">
        <v>5</v>
      </c>
      <c r="G3" s="2">
        <v>6</v>
      </c>
      <c r="H3" s="2">
        <v>7</v>
      </c>
      <c r="I3" s="2">
        <v>8</v>
      </c>
      <c r="J3" s="2">
        <v>9</v>
      </c>
      <c r="K3" s="2">
        <v>10</v>
      </c>
      <c r="L3" s="2">
        <v>11</v>
      </c>
      <c r="M3" s="2">
        <v>12</v>
      </c>
      <c r="N3" s="2">
        <v>13</v>
      </c>
      <c r="O3" s="2">
        <v>14</v>
      </c>
      <c r="P3" s="2">
        <v>15</v>
      </c>
      <c r="Q3" s="2">
        <v>16</v>
      </c>
      <c r="R3" s="2">
        <v>17</v>
      </c>
      <c r="S3" s="2">
        <v>18</v>
      </c>
      <c r="T3" s="2">
        <v>19</v>
      </c>
      <c r="U3" s="2">
        <v>20</v>
      </c>
      <c r="V3" s="2">
        <v>21</v>
      </c>
      <c r="W3" s="2">
        <v>22</v>
      </c>
      <c r="X3" s="2">
        <v>23</v>
      </c>
      <c r="Y3" s="2">
        <v>24</v>
      </c>
      <c r="Z3" s="2">
        <v>25</v>
      </c>
      <c r="AA3" s="2">
        <v>26</v>
      </c>
      <c r="AB3" s="2">
        <v>27</v>
      </c>
      <c r="AC3" s="2">
        <v>28</v>
      </c>
      <c r="AD3" s="2">
        <v>29</v>
      </c>
      <c r="AE3" s="2">
        <v>30</v>
      </c>
      <c r="AF3" s="2">
        <v>31</v>
      </c>
      <c r="AG3" s="2">
        <v>32</v>
      </c>
      <c r="AH3" s="2">
        <v>33</v>
      </c>
      <c r="AI3" s="2">
        <v>34</v>
      </c>
      <c r="AJ3" s="2">
        <v>35</v>
      </c>
      <c r="AK3" s="2">
        <v>36</v>
      </c>
      <c r="AL3" s="2">
        <v>37</v>
      </c>
      <c r="AM3" s="2">
        <v>38</v>
      </c>
      <c r="AN3" s="2">
        <v>39</v>
      </c>
      <c r="AO3" s="2">
        <v>40</v>
      </c>
      <c r="AP3" s="2">
        <v>41</v>
      </c>
      <c r="AQ3" s="2">
        <v>42</v>
      </c>
      <c r="AR3" s="2">
        <v>43</v>
      </c>
      <c r="AS3" s="2">
        <v>44</v>
      </c>
      <c r="AT3" s="2">
        <v>45</v>
      </c>
      <c r="AU3" s="2">
        <v>46</v>
      </c>
      <c r="AV3" s="2">
        <v>47</v>
      </c>
      <c r="AW3" s="2">
        <v>48</v>
      </c>
      <c r="AX3" s="2">
        <v>49</v>
      </c>
      <c r="AY3" s="2">
        <v>50</v>
      </c>
      <c r="AZ3" s="2">
        <v>51</v>
      </c>
      <c r="BA3" s="2">
        <v>52</v>
      </c>
      <c r="BB3" s="2">
        <v>53</v>
      </c>
      <c r="BC3" s="2">
        <v>54</v>
      </c>
      <c r="BD3" s="2">
        <v>55</v>
      </c>
      <c r="BE3" s="2">
        <v>56</v>
      </c>
      <c r="BF3" s="2">
        <v>57</v>
      </c>
      <c r="BG3" s="2">
        <v>58</v>
      </c>
      <c r="BH3" s="2">
        <v>59</v>
      </c>
      <c r="BI3" s="2">
        <v>60</v>
      </c>
      <c r="BJ3" s="2">
        <v>61</v>
      </c>
      <c r="BK3" s="2">
        <v>62</v>
      </c>
      <c r="BL3" s="2">
        <v>63</v>
      </c>
      <c r="BM3" s="2">
        <v>64</v>
      </c>
      <c r="BN3" s="2">
        <v>65</v>
      </c>
      <c r="BO3" s="2">
        <v>66</v>
      </c>
      <c r="BP3" s="2">
        <v>67</v>
      </c>
      <c r="BQ3" s="2">
        <v>68</v>
      </c>
      <c r="BR3" s="2">
        <v>69</v>
      </c>
      <c r="BS3" s="2">
        <v>70</v>
      </c>
      <c r="BT3" s="2">
        <v>71</v>
      </c>
      <c r="BU3" s="2">
        <v>72</v>
      </c>
      <c r="BV3" s="2">
        <v>73</v>
      </c>
      <c r="BW3" s="2">
        <v>74</v>
      </c>
      <c r="BX3" s="2">
        <v>75</v>
      </c>
      <c r="BY3" s="2">
        <v>76</v>
      </c>
      <c r="BZ3" s="2">
        <v>77</v>
      </c>
      <c r="CA3" s="2">
        <v>78</v>
      </c>
      <c r="CB3" s="2">
        <v>79</v>
      </c>
      <c r="CC3" s="2">
        <v>80</v>
      </c>
      <c r="CD3" s="2">
        <v>81</v>
      </c>
      <c r="CE3" s="2">
        <v>82</v>
      </c>
      <c r="CF3" s="2">
        <v>83</v>
      </c>
      <c r="CG3" s="2">
        <v>84</v>
      </c>
      <c r="CH3" s="2">
        <v>85</v>
      </c>
      <c r="CI3" s="2">
        <v>86</v>
      </c>
      <c r="CJ3" s="2">
        <v>87</v>
      </c>
      <c r="CK3" s="2">
        <v>88</v>
      </c>
      <c r="CL3" s="2">
        <v>89</v>
      </c>
      <c r="CM3" s="2">
        <v>90</v>
      </c>
      <c r="CN3" s="2">
        <v>91</v>
      </c>
      <c r="CO3" s="2">
        <v>92</v>
      </c>
      <c r="CP3" s="2">
        <v>93</v>
      </c>
      <c r="CQ3" s="2">
        <v>94</v>
      </c>
      <c r="CR3" s="2">
        <v>95</v>
      </c>
      <c r="CS3" s="2">
        <v>96</v>
      </c>
      <c r="CT3" s="2">
        <v>97</v>
      </c>
      <c r="CU3" s="2">
        <v>98</v>
      </c>
      <c r="CV3" s="2">
        <v>99</v>
      </c>
      <c r="CW3" s="2">
        <v>100</v>
      </c>
      <c r="CX3" s="2">
        <v>101</v>
      </c>
      <c r="CY3" s="2">
        <v>102</v>
      </c>
      <c r="CZ3" s="2">
        <v>103</v>
      </c>
      <c r="DA3" s="2">
        <v>104</v>
      </c>
      <c r="DB3" s="2">
        <v>105</v>
      </c>
      <c r="DC3" s="2">
        <v>106</v>
      </c>
      <c r="DD3" s="2">
        <v>107</v>
      </c>
      <c r="DE3" s="2">
        <v>108</v>
      </c>
      <c r="DF3" s="2">
        <v>109</v>
      </c>
      <c r="DG3" s="2">
        <v>110</v>
      </c>
      <c r="DH3" s="2">
        <v>111</v>
      </c>
      <c r="DI3" s="2">
        <v>112</v>
      </c>
      <c r="DJ3" s="2">
        <v>113</v>
      </c>
      <c r="DK3" s="2">
        <v>114</v>
      </c>
      <c r="DL3" s="2">
        <v>115</v>
      </c>
      <c r="DM3" s="2">
        <v>116</v>
      </c>
      <c r="DN3" s="2">
        <v>117</v>
      </c>
      <c r="DO3" s="2">
        <v>118</v>
      </c>
      <c r="DP3" s="2">
        <v>119</v>
      </c>
      <c r="DQ3" s="2">
        <v>120</v>
      </c>
      <c r="DR3" s="2">
        <v>121</v>
      </c>
      <c r="DS3" s="2">
        <v>122</v>
      </c>
      <c r="DT3" s="2">
        <v>123</v>
      </c>
      <c r="DU3" s="2">
        <v>124</v>
      </c>
      <c r="DV3" s="2">
        <v>125</v>
      </c>
    </row>
    <row r="4" spans="1:130" s="3" customFormat="1" ht="15.75" x14ac:dyDescent="0.25">
      <c r="D4" s="4" t="s">
        <v>3</v>
      </c>
      <c r="E4" s="4"/>
      <c r="F4" s="4"/>
      <c r="G4" s="4"/>
      <c r="H4" s="4" t="s">
        <v>4</v>
      </c>
      <c r="I4" s="4"/>
      <c r="J4" s="4" t="s">
        <v>5</v>
      </c>
      <c r="K4" s="4"/>
      <c r="L4" s="4"/>
      <c r="M4" s="4"/>
      <c r="N4" s="4"/>
      <c r="O4" s="4"/>
      <c r="P4" s="4"/>
      <c r="Q4" s="4" t="s">
        <v>6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130" s="5" customFormat="1" ht="25.5" x14ac:dyDescent="0.25">
      <c r="A5" s="5" t="s">
        <v>7</v>
      </c>
      <c r="B5" s="5" t="s">
        <v>8</v>
      </c>
      <c r="C5" s="5" t="s">
        <v>9</v>
      </c>
      <c r="D5" s="5" t="s">
        <v>10</v>
      </c>
      <c r="E5" s="6" t="s">
        <v>11</v>
      </c>
      <c r="F5" s="5" t="s">
        <v>12</v>
      </c>
      <c r="G5" s="5" t="s">
        <v>13</v>
      </c>
      <c r="H5" s="5" t="s">
        <v>14</v>
      </c>
      <c r="I5" s="6" t="s">
        <v>15</v>
      </c>
      <c r="J5" s="5" t="s">
        <v>16</v>
      </c>
      <c r="K5" s="6" t="s">
        <v>17</v>
      </c>
      <c r="L5" s="5" t="s">
        <v>18</v>
      </c>
      <c r="M5" s="5" t="s">
        <v>19</v>
      </c>
      <c r="N5" s="5" t="s">
        <v>20</v>
      </c>
      <c r="O5" s="5" t="s">
        <v>21</v>
      </c>
      <c r="P5" s="5" t="s">
        <v>22</v>
      </c>
      <c r="Q5" s="5" t="s">
        <v>23</v>
      </c>
      <c r="R5" s="6" t="s">
        <v>24</v>
      </c>
      <c r="S5" s="5" t="s">
        <v>25</v>
      </c>
      <c r="T5" s="5" t="s">
        <v>26</v>
      </c>
      <c r="U5" s="5" t="s">
        <v>27</v>
      </c>
      <c r="V5" s="5" t="s">
        <v>28</v>
      </c>
      <c r="W5" s="5" t="s">
        <v>29</v>
      </c>
      <c r="X5" s="5" t="s">
        <v>30</v>
      </c>
      <c r="Y5" s="5" t="s">
        <v>31</v>
      </c>
      <c r="Z5" s="5" t="s">
        <v>32</v>
      </c>
      <c r="AA5" s="5" t="s">
        <v>33</v>
      </c>
      <c r="AB5" s="5" t="s">
        <v>34</v>
      </c>
      <c r="AC5" s="5" t="s">
        <v>35</v>
      </c>
      <c r="AD5" s="5" t="s">
        <v>36</v>
      </c>
      <c r="AE5" s="5" t="s">
        <v>37</v>
      </c>
      <c r="AF5" s="5" t="s">
        <v>38</v>
      </c>
      <c r="AG5" s="5" t="s">
        <v>39</v>
      </c>
      <c r="AH5" s="5" t="s">
        <v>40</v>
      </c>
      <c r="AI5" s="5" t="s">
        <v>41</v>
      </c>
      <c r="AJ5" s="6" t="s">
        <v>42</v>
      </c>
      <c r="AK5" s="5" t="s">
        <v>43</v>
      </c>
      <c r="AL5" s="5" t="s">
        <v>44</v>
      </c>
      <c r="AM5" s="5" t="s">
        <v>45</v>
      </c>
      <c r="AN5" s="5" t="s">
        <v>46</v>
      </c>
      <c r="AO5" s="5" t="s">
        <v>47</v>
      </c>
      <c r="AP5" s="5" t="s">
        <v>48</v>
      </c>
      <c r="AQ5" s="5" t="s">
        <v>49</v>
      </c>
      <c r="AR5" s="5" t="s">
        <v>50</v>
      </c>
      <c r="AS5" s="5" t="s">
        <v>51</v>
      </c>
      <c r="AT5" s="5" t="s">
        <v>52</v>
      </c>
      <c r="AU5" s="5" t="s">
        <v>53</v>
      </c>
      <c r="AV5" s="5" t="s">
        <v>54</v>
      </c>
      <c r="AW5" s="5" t="s">
        <v>55</v>
      </c>
      <c r="AX5" s="5" t="s">
        <v>56</v>
      </c>
      <c r="AY5" s="5" t="s">
        <v>57</v>
      </c>
      <c r="AZ5" s="5" t="s">
        <v>58</v>
      </c>
      <c r="BA5" s="5" t="s">
        <v>59</v>
      </c>
      <c r="BB5" s="5" t="s">
        <v>60</v>
      </c>
      <c r="BC5" s="5" t="s">
        <v>61</v>
      </c>
      <c r="BD5" s="5" t="s">
        <v>62</v>
      </c>
      <c r="BE5" s="5" t="s">
        <v>63</v>
      </c>
      <c r="BF5" s="5" t="s">
        <v>64</v>
      </c>
      <c r="BG5" s="5" t="s">
        <v>65</v>
      </c>
      <c r="BH5" s="5" t="s">
        <v>66</v>
      </c>
      <c r="BI5" s="5" t="s">
        <v>67</v>
      </c>
      <c r="BJ5" s="5" t="s">
        <v>68</v>
      </c>
      <c r="BK5" s="5" t="s">
        <v>69</v>
      </c>
      <c r="BL5" s="5" t="s">
        <v>70</v>
      </c>
      <c r="BM5" s="5" t="s">
        <v>71</v>
      </c>
      <c r="BN5" s="5" t="s">
        <v>72</v>
      </c>
      <c r="BO5" s="5" t="s">
        <v>73</v>
      </c>
      <c r="BP5" s="5" t="s">
        <v>74</v>
      </c>
      <c r="BQ5" s="5" t="s">
        <v>75</v>
      </c>
      <c r="BR5" s="5" t="s">
        <v>76</v>
      </c>
      <c r="BS5" s="5" t="s">
        <v>77</v>
      </c>
      <c r="BT5" s="5" t="s">
        <v>78</v>
      </c>
      <c r="BU5" s="5" t="s">
        <v>79</v>
      </c>
      <c r="BV5" s="5" t="s">
        <v>80</v>
      </c>
      <c r="BW5" s="5" t="s">
        <v>81</v>
      </c>
      <c r="BX5" s="5" t="s">
        <v>82</v>
      </c>
      <c r="BY5" s="5" t="s">
        <v>83</v>
      </c>
      <c r="BZ5" s="5" t="s">
        <v>84</v>
      </c>
      <c r="CA5" s="5" t="s">
        <v>85</v>
      </c>
      <c r="CB5" s="5" t="s">
        <v>86</v>
      </c>
      <c r="CC5" s="5" t="s">
        <v>87</v>
      </c>
      <c r="CD5" s="5" t="s">
        <v>88</v>
      </c>
      <c r="CE5" s="5" t="s">
        <v>89</v>
      </c>
      <c r="CF5" s="5" t="s">
        <v>90</v>
      </c>
      <c r="CG5" s="5" t="s">
        <v>91</v>
      </c>
      <c r="CH5" s="5" t="s">
        <v>92</v>
      </c>
      <c r="CI5" s="5" t="s">
        <v>93</v>
      </c>
      <c r="CJ5" s="5" t="s">
        <v>94</v>
      </c>
      <c r="CK5" s="5" t="s">
        <v>95</v>
      </c>
      <c r="CL5" s="5" t="s">
        <v>96</v>
      </c>
      <c r="CM5" s="5" t="s">
        <v>97</v>
      </c>
      <c r="CN5" s="5" t="s">
        <v>98</v>
      </c>
      <c r="CO5" s="5" t="s">
        <v>99</v>
      </c>
      <c r="CP5" s="5" t="s">
        <v>100</v>
      </c>
      <c r="CQ5" s="5" t="s">
        <v>101</v>
      </c>
      <c r="CR5" s="5" t="s">
        <v>102</v>
      </c>
      <c r="CS5" s="5" t="s">
        <v>103</v>
      </c>
      <c r="CT5" s="5" t="s">
        <v>104</v>
      </c>
      <c r="CU5" s="5" t="s">
        <v>105</v>
      </c>
      <c r="CV5" s="5" t="s">
        <v>106</v>
      </c>
      <c r="CW5" s="5" t="s">
        <v>107</v>
      </c>
      <c r="CX5" s="5" t="s">
        <v>108</v>
      </c>
      <c r="CY5" s="5" t="s">
        <v>109</v>
      </c>
      <c r="CZ5" s="5" t="s">
        <v>110</v>
      </c>
      <c r="DA5" s="5" t="s">
        <v>111</v>
      </c>
      <c r="DB5" s="5" t="s">
        <v>112</v>
      </c>
      <c r="DC5" s="5" t="s">
        <v>113</v>
      </c>
      <c r="DD5" s="5" t="s">
        <v>114</v>
      </c>
      <c r="DE5" s="5" t="s">
        <v>115</v>
      </c>
      <c r="DF5" s="5" t="s">
        <v>116</v>
      </c>
      <c r="DG5" s="5" t="s">
        <v>117</v>
      </c>
      <c r="DH5" s="5" t="s">
        <v>118</v>
      </c>
      <c r="DI5" s="5" t="s">
        <v>119</v>
      </c>
      <c r="DJ5" s="5" t="s">
        <v>120</v>
      </c>
      <c r="DK5" s="5" t="s">
        <v>121</v>
      </c>
      <c r="DL5" s="5" t="s">
        <v>122</v>
      </c>
      <c r="DM5" s="5" t="s">
        <v>123</v>
      </c>
      <c r="DN5" s="5" t="s">
        <v>124</v>
      </c>
      <c r="DO5" s="5" t="s">
        <v>125</v>
      </c>
      <c r="DP5" s="5" t="s">
        <v>126</v>
      </c>
      <c r="DQ5" s="5" t="s">
        <v>127</v>
      </c>
      <c r="DR5" s="5" t="s">
        <v>128</v>
      </c>
      <c r="DS5" s="5" t="s">
        <v>129</v>
      </c>
      <c r="DT5" s="5" t="s">
        <v>130</v>
      </c>
      <c r="DU5" s="5" t="s">
        <v>131</v>
      </c>
      <c r="DV5" s="5" t="s">
        <v>132</v>
      </c>
      <c r="DW5" s="7" t="s">
        <v>133</v>
      </c>
      <c r="DX5" s="7" t="s">
        <v>134</v>
      </c>
      <c r="DY5" s="7" t="s">
        <v>135</v>
      </c>
      <c r="DZ5" s="7" t="s">
        <v>136</v>
      </c>
    </row>
    <row r="6" spans="1:130" x14ac:dyDescent="0.2">
      <c r="A6" t="s">
        <v>137</v>
      </c>
      <c r="B6" t="s">
        <v>138</v>
      </c>
      <c r="C6" t="s">
        <v>139</v>
      </c>
      <c r="D6" s="8">
        <f>SUM(Table3253[[#This Row],[0]:[90]])</f>
        <v>36735</v>
      </c>
      <c r="E6" s="8">
        <f>SUM(Table3253[[#This Row],[0]:[15]])</f>
        <v>6597</v>
      </c>
      <c r="F6" s="8">
        <f>SUM(Table3253[[#This Row],[16]:[64]])</f>
        <v>21914</v>
      </c>
      <c r="G6" s="8">
        <f>SUM(Table3253[[#This Row],[65]:[90]])</f>
        <v>8224</v>
      </c>
      <c r="H6" s="8">
        <f>SUM(Table3253[[#This Row],[85]:[90]])</f>
        <v>1012</v>
      </c>
      <c r="I6" s="8">
        <f>SUM(Table3253[[#This Row],[0]:[17]])</f>
        <v>7504</v>
      </c>
      <c r="J6" s="8">
        <f>SUM(Table3253[[#This Row],[18]:[64]])</f>
        <v>21007</v>
      </c>
      <c r="K6" s="8">
        <f>SUM(Table3253[[#This Row],[0]:[4]])</f>
        <v>1815</v>
      </c>
      <c r="L6" s="8">
        <f>SUM(Table3253[[#This Row],[5]:[15]])</f>
        <v>4782</v>
      </c>
      <c r="M6" s="8">
        <f>SUM(Table3253[[#This Row],[16]:[24]])</f>
        <v>3429</v>
      </c>
      <c r="N6" s="8">
        <f>SUM(Table3253[[#This Row],[25]:[49]])</f>
        <v>10410</v>
      </c>
      <c r="O6" s="8">
        <f>SUM(Table3253[[#This Row],[50]:[64]])</f>
        <v>8075</v>
      </c>
      <c r="P6" s="8">
        <f>SUM(Table3253[[#This Row],[65]:[74]])</f>
        <v>4290</v>
      </c>
      <c r="Q6" s="8">
        <f>SUM(Table3253[[#This Row],[75]:[84]])</f>
        <v>2922</v>
      </c>
      <c r="R6" s="8">
        <f>SUM(Table3253[[#This Row],[5]:[9]])</f>
        <v>2032</v>
      </c>
      <c r="S6" s="8">
        <f>SUM(Table3253[[#This Row],[10]:[14]])</f>
        <v>2291</v>
      </c>
      <c r="T6" s="8">
        <f>SUM(Table3253[[#This Row],[15]:[19]])</f>
        <v>2171</v>
      </c>
      <c r="U6" s="8">
        <f>SUM(Table3253[[#This Row],[20]:[24]])</f>
        <v>1717</v>
      </c>
      <c r="V6" s="8">
        <f>SUM(Table3253[[#This Row],[25]:[29]])</f>
        <v>2012</v>
      </c>
      <c r="W6" s="8">
        <f>SUM(Table3253[[#This Row],[30]:[34]])</f>
        <v>2046</v>
      </c>
      <c r="X6" s="8">
        <f>SUM(Table3253[[#This Row],[35]:[39]])</f>
        <v>2161</v>
      </c>
      <c r="Y6" s="8">
        <f>SUM(Table3253[[#This Row],[40]:[44]])</f>
        <v>2104</v>
      </c>
      <c r="Z6" s="8">
        <f>SUM(Table3253[[#This Row],[45]:[49]])</f>
        <v>2087</v>
      </c>
      <c r="AA6" s="8">
        <f>SUM(Table3253[[#This Row],[50]:[54]])</f>
        <v>2584</v>
      </c>
      <c r="AB6" s="8">
        <f>SUM(Table3253[[#This Row],[55]:[59]])</f>
        <v>2900</v>
      </c>
      <c r="AC6" s="8">
        <f>SUM(Table3253[[#This Row],[60]:[64]])</f>
        <v>2591</v>
      </c>
      <c r="AD6" s="8">
        <f>SUM(Table3253[[#This Row],[65]:[69]])</f>
        <v>2207</v>
      </c>
      <c r="AE6" s="8">
        <f>SUM(Table3253[[#This Row],[70]:[74]])</f>
        <v>2083</v>
      </c>
      <c r="AF6" s="8">
        <f>SUM(Table3253[[#This Row],[75]:[79]])</f>
        <v>1783</v>
      </c>
      <c r="AG6" s="8">
        <f>SUM(Table3253[[#This Row],[80]:[84]])</f>
        <v>1139</v>
      </c>
      <c r="AH6" s="8">
        <f>SUM(Table3253[[#This Row],[85]:[89]])</f>
        <v>658</v>
      </c>
      <c r="AI6" s="8">
        <f>Table3253[[#This Row],[90]]</f>
        <v>354</v>
      </c>
      <c r="AJ6" s="8">
        <v>345</v>
      </c>
      <c r="AK6" s="8">
        <v>347</v>
      </c>
      <c r="AL6" s="8">
        <v>355</v>
      </c>
      <c r="AM6" s="8">
        <v>388</v>
      </c>
      <c r="AN6" s="8">
        <v>380</v>
      </c>
      <c r="AO6" s="8">
        <v>375</v>
      </c>
      <c r="AP6" s="8">
        <v>385</v>
      </c>
      <c r="AQ6" s="8">
        <v>393</v>
      </c>
      <c r="AR6" s="8">
        <v>443</v>
      </c>
      <c r="AS6" s="8">
        <v>436</v>
      </c>
      <c r="AT6" s="8">
        <v>421</v>
      </c>
      <c r="AU6" s="8">
        <v>481</v>
      </c>
      <c r="AV6" s="8">
        <v>471</v>
      </c>
      <c r="AW6" s="8">
        <v>445</v>
      </c>
      <c r="AX6" s="8">
        <v>473</v>
      </c>
      <c r="AY6" s="8">
        <v>459</v>
      </c>
      <c r="AZ6" s="8">
        <v>451</v>
      </c>
      <c r="BA6" s="8">
        <v>456</v>
      </c>
      <c r="BB6" s="8">
        <v>422</v>
      </c>
      <c r="BC6" s="8">
        <v>383</v>
      </c>
      <c r="BD6" s="8">
        <v>378</v>
      </c>
      <c r="BE6" s="8">
        <v>387</v>
      </c>
      <c r="BF6" s="8">
        <v>301</v>
      </c>
      <c r="BG6" s="8">
        <v>346</v>
      </c>
      <c r="BH6" s="8">
        <v>305</v>
      </c>
      <c r="BI6" s="8">
        <v>379</v>
      </c>
      <c r="BJ6" s="8">
        <v>422</v>
      </c>
      <c r="BK6" s="8">
        <v>410</v>
      </c>
      <c r="BL6" s="8">
        <v>404</v>
      </c>
      <c r="BM6" s="8">
        <v>397</v>
      </c>
      <c r="BN6" s="8">
        <v>416</v>
      </c>
      <c r="BO6" s="8">
        <v>431</v>
      </c>
      <c r="BP6" s="8">
        <v>418</v>
      </c>
      <c r="BQ6" s="8">
        <v>392</v>
      </c>
      <c r="BR6" s="8">
        <v>389</v>
      </c>
      <c r="BS6" s="8">
        <v>426</v>
      </c>
      <c r="BT6" s="8">
        <v>420</v>
      </c>
      <c r="BU6" s="8">
        <v>430</v>
      </c>
      <c r="BV6" s="8">
        <v>431</v>
      </c>
      <c r="BW6" s="8">
        <v>454</v>
      </c>
      <c r="BX6" s="8">
        <v>442</v>
      </c>
      <c r="BY6" s="8">
        <v>423</v>
      </c>
      <c r="BZ6" s="8">
        <v>411</v>
      </c>
      <c r="CA6" s="8">
        <v>431</v>
      </c>
      <c r="CB6" s="8">
        <v>397</v>
      </c>
      <c r="CC6" s="8">
        <v>397</v>
      </c>
      <c r="CD6" s="8">
        <v>421</v>
      </c>
      <c r="CE6" s="8">
        <v>375</v>
      </c>
      <c r="CF6" s="8">
        <v>431</v>
      </c>
      <c r="CG6" s="8">
        <v>463</v>
      </c>
      <c r="CH6" s="8">
        <v>500</v>
      </c>
      <c r="CI6" s="8">
        <v>494</v>
      </c>
      <c r="CJ6" s="8">
        <v>481</v>
      </c>
      <c r="CK6" s="8">
        <v>563</v>
      </c>
      <c r="CL6" s="8">
        <v>546</v>
      </c>
      <c r="CM6" s="8">
        <v>546</v>
      </c>
      <c r="CN6" s="8">
        <v>596</v>
      </c>
      <c r="CO6" s="8">
        <v>624</v>
      </c>
      <c r="CP6" s="8">
        <v>564</v>
      </c>
      <c r="CQ6" s="8">
        <v>570</v>
      </c>
      <c r="CR6" s="8">
        <v>578</v>
      </c>
      <c r="CS6" s="8">
        <v>520</v>
      </c>
      <c r="CT6" s="8">
        <v>496</v>
      </c>
      <c r="CU6" s="8">
        <v>488</v>
      </c>
      <c r="CV6" s="8">
        <v>509</v>
      </c>
      <c r="CW6" s="8">
        <v>447</v>
      </c>
      <c r="CX6" s="8">
        <v>436</v>
      </c>
      <c r="CY6" s="8">
        <v>457</v>
      </c>
      <c r="CZ6" s="8">
        <v>422</v>
      </c>
      <c r="DA6" s="8">
        <v>445</v>
      </c>
      <c r="DB6" s="8">
        <v>397</v>
      </c>
      <c r="DC6" s="8">
        <v>403</v>
      </c>
      <c r="DD6" s="8">
        <v>420</v>
      </c>
      <c r="DE6" s="8">
        <v>418</v>
      </c>
      <c r="DF6" s="8">
        <v>445</v>
      </c>
      <c r="DG6" s="8">
        <v>495</v>
      </c>
      <c r="DH6" s="8">
        <v>334</v>
      </c>
      <c r="DI6" s="8">
        <v>328</v>
      </c>
      <c r="DJ6" s="8">
        <v>350</v>
      </c>
      <c r="DK6" s="8">
        <v>276</v>
      </c>
      <c r="DL6" s="8">
        <v>275</v>
      </c>
      <c r="DM6" s="8">
        <v>258</v>
      </c>
      <c r="DN6" s="8">
        <v>208</v>
      </c>
      <c r="DO6" s="8">
        <v>200</v>
      </c>
      <c r="DP6" s="8">
        <v>198</v>
      </c>
      <c r="DQ6" s="8">
        <v>176</v>
      </c>
      <c r="DR6" s="8">
        <v>154</v>
      </c>
      <c r="DS6" s="8">
        <v>134</v>
      </c>
      <c r="DT6" s="8">
        <v>96</v>
      </c>
      <c r="DU6" s="8">
        <v>98</v>
      </c>
      <c r="DV6" s="8">
        <v>354</v>
      </c>
      <c r="DW6" s="8">
        <f t="shared" ref="DW6:DW69" si="0">F6</f>
        <v>21914</v>
      </c>
      <c r="DX6" s="8">
        <f t="shared" ref="DX6:DX69" si="1">SUM(BB6:BH6)</f>
        <v>2522</v>
      </c>
      <c r="DY6" s="8">
        <f t="shared" ref="DY6:DY69" si="2">SUM(BI6:CG6)</f>
        <v>10410</v>
      </c>
      <c r="DZ6" s="8">
        <f t="shared" ref="DZ6:DZ69" si="3">SUM(CH6:CV6)</f>
        <v>8075</v>
      </c>
    </row>
    <row r="7" spans="1:130" x14ac:dyDescent="0.2">
      <c r="A7" t="s">
        <v>137</v>
      </c>
      <c r="B7" t="s">
        <v>140</v>
      </c>
      <c r="C7" t="s">
        <v>141</v>
      </c>
      <c r="D7" s="8">
        <f>SUM(Table3253[[#This Row],[0]:[90]])</f>
        <v>44316.037869900196</v>
      </c>
      <c r="E7" s="8">
        <f>SUM(Table3253[[#This Row],[0]:[15]])</f>
        <v>7955.7554582724342</v>
      </c>
      <c r="F7" s="8">
        <f>SUM(Table3253[[#This Row],[16]:[64]])</f>
        <v>26743.207924646405</v>
      </c>
      <c r="G7" s="8">
        <f>SUM(Table3253[[#This Row],[65]:[90]])</f>
        <v>9617.0744869813607</v>
      </c>
      <c r="H7" s="8">
        <f>SUM(Table3253[[#This Row],[85]:[90]])</f>
        <v>1214.7681949400978</v>
      </c>
      <c r="I7" s="8">
        <f>SUM(Table3253[[#This Row],[0]:[17]])</f>
        <v>8990.9929208597314</v>
      </c>
      <c r="J7" s="8">
        <f>SUM(Table3253[[#This Row],[18]:[64]])</f>
        <v>25707.970462059111</v>
      </c>
      <c r="K7" s="8">
        <f>SUM(Table3253[[#This Row],[0]:[4]])</f>
        <v>2213.1818003090825</v>
      </c>
      <c r="L7" s="8">
        <f>SUM(Table3253[[#This Row],[5]:[15]])</f>
        <v>5742.5736579633531</v>
      </c>
      <c r="M7" s="8">
        <f>SUM(Table3253[[#This Row],[16]:[24]])</f>
        <v>4287.4010764798104</v>
      </c>
      <c r="N7" s="8">
        <f>SUM(Table3253[[#This Row],[25]:[49]])</f>
        <v>12759.609281843768</v>
      </c>
      <c r="O7" s="8">
        <f>SUM(Table3253[[#This Row],[50]:[64]])</f>
        <v>9696.1975663228386</v>
      </c>
      <c r="P7" s="8">
        <f>SUM(Table3253[[#This Row],[65]:[74]])</f>
        <v>5231.2083836594174</v>
      </c>
      <c r="Q7" s="8">
        <f>SUM(Table3253[[#This Row],[75]:[84]])</f>
        <v>3171.0979083818434</v>
      </c>
      <c r="R7" s="8">
        <f>SUM(Table3253[[#This Row],[5]:[9]])</f>
        <v>2515.9551104844995</v>
      </c>
      <c r="S7" s="8">
        <f>SUM(Table3253[[#This Row],[10]:[14]])</f>
        <v>2737.0929739571257</v>
      </c>
      <c r="T7" s="8">
        <f>SUM(Table3253[[#This Row],[15]:[19]])</f>
        <v>2515.6383104688502</v>
      </c>
      <c r="U7" s="8">
        <f>SUM(Table3253[[#This Row],[20]:[24]])</f>
        <v>2261.2883395326871</v>
      </c>
      <c r="V7" s="8">
        <f>SUM(Table3253[[#This Row],[25]:[29]])</f>
        <v>2488.0584174740729</v>
      </c>
      <c r="W7" s="8">
        <f>SUM(Table3253[[#This Row],[30]:[34]])</f>
        <v>2639.0249187470135</v>
      </c>
      <c r="X7" s="8">
        <f>SUM(Table3253[[#This Row],[35]:[39]])</f>
        <v>2670.5547830971436</v>
      </c>
      <c r="Y7" s="8">
        <f>SUM(Table3253[[#This Row],[40]:[44]])</f>
        <v>2450.3887339904372</v>
      </c>
      <c r="Z7" s="8">
        <f>SUM(Table3253[[#This Row],[45]:[49]])</f>
        <v>2511.5824285350991</v>
      </c>
      <c r="AA7" s="8">
        <f>SUM(Table3253[[#This Row],[50]:[54]])</f>
        <v>3194.7468284087827</v>
      </c>
      <c r="AB7" s="8">
        <f>SUM(Table3253[[#This Row],[55]:[59]])</f>
        <v>3448.4759422691586</v>
      </c>
      <c r="AC7" s="8">
        <f>SUM(Table3253[[#This Row],[60]:[64]])</f>
        <v>3052.9747956448955</v>
      </c>
      <c r="AD7" s="8">
        <f>SUM(Table3253[[#This Row],[65]:[69]])</f>
        <v>2688.0388955183007</v>
      </c>
      <c r="AE7" s="8">
        <f>SUM(Table3253[[#This Row],[70]:[74]])</f>
        <v>2543.1694881411163</v>
      </c>
      <c r="AF7" s="8">
        <f>SUM(Table3253[[#This Row],[75]:[79]])</f>
        <v>1982.5729981583588</v>
      </c>
      <c r="AG7" s="8">
        <f>SUM(Table3253[[#This Row],[80]:[84]])</f>
        <v>1188.5249102234841</v>
      </c>
      <c r="AH7" s="8">
        <f>SUM(Table3253[[#This Row],[85]:[89]])</f>
        <v>808.44640963801555</v>
      </c>
      <c r="AI7" s="8">
        <f>Table3253[[#This Row],[90]]</f>
        <v>406.32178530208228</v>
      </c>
      <c r="AJ7" s="8">
        <v>445.68423636165471</v>
      </c>
      <c r="AK7" s="8">
        <v>408.57158101684308</v>
      </c>
      <c r="AL7" s="8">
        <v>453.79374582556665</v>
      </c>
      <c r="AM7" s="8">
        <v>444.27047924590522</v>
      </c>
      <c r="AN7" s="8">
        <v>460.86175785911303</v>
      </c>
      <c r="AO7" s="8">
        <v>498.27395293335155</v>
      </c>
      <c r="AP7" s="8">
        <v>468.73048489099665</v>
      </c>
      <c r="AQ7" s="8">
        <v>475.30901370192242</v>
      </c>
      <c r="AR7" s="8">
        <v>544.08684889319875</v>
      </c>
      <c r="AS7" s="8">
        <v>529.55481006503032</v>
      </c>
      <c r="AT7" s="8">
        <v>549.5622613062518</v>
      </c>
      <c r="AU7" s="8">
        <v>576.726748371447</v>
      </c>
      <c r="AV7" s="8">
        <v>500.55696274519124</v>
      </c>
      <c r="AW7" s="8">
        <v>543.73630911626378</v>
      </c>
      <c r="AX7" s="8">
        <v>566.51069241797154</v>
      </c>
      <c r="AY7" s="8">
        <v>489.52557352172659</v>
      </c>
      <c r="AZ7" s="8">
        <v>530.96168478033053</v>
      </c>
      <c r="BA7" s="8">
        <v>504.27577780696578</v>
      </c>
      <c r="BB7" s="8">
        <v>509.05787518199833</v>
      </c>
      <c r="BC7" s="8">
        <v>481.81739917782875</v>
      </c>
      <c r="BD7" s="8">
        <v>540.64385523414558</v>
      </c>
      <c r="BE7" s="8">
        <v>475.29837298404561</v>
      </c>
      <c r="BF7" s="8">
        <v>425.47987203527902</v>
      </c>
      <c r="BG7" s="8">
        <v>422.02839760446909</v>
      </c>
      <c r="BH7" s="8">
        <v>397.83784167474772</v>
      </c>
      <c r="BI7" s="8">
        <v>507.89923413994802</v>
      </c>
      <c r="BJ7" s="8">
        <v>473.82852196415649</v>
      </c>
      <c r="BK7" s="8">
        <v>478.84340306791159</v>
      </c>
      <c r="BL7" s="8">
        <v>524.66803425061403</v>
      </c>
      <c r="BM7" s="8">
        <v>502.81922405144297</v>
      </c>
      <c r="BN7" s="8">
        <v>515.88965159725342</v>
      </c>
      <c r="BO7" s="8">
        <v>534.64570190563745</v>
      </c>
      <c r="BP7" s="8">
        <v>510.43868103277231</v>
      </c>
      <c r="BQ7" s="8">
        <v>535.2704574480274</v>
      </c>
      <c r="BR7" s="8">
        <v>542.78042676332257</v>
      </c>
      <c r="BS7" s="8">
        <v>497.02571926010177</v>
      </c>
      <c r="BT7" s="8">
        <v>555.02116559959541</v>
      </c>
      <c r="BU7" s="8">
        <v>551.48807544301394</v>
      </c>
      <c r="BV7" s="8">
        <v>509.01510034010283</v>
      </c>
      <c r="BW7" s="8">
        <v>558.00472245432934</v>
      </c>
      <c r="BX7" s="8">
        <v>471.34620535277628</v>
      </c>
      <c r="BY7" s="8">
        <v>535.65341597896236</v>
      </c>
      <c r="BZ7" s="8">
        <v>508.4256466005092</v>
      </c>
      <c r="CA7" s="8">
        <v>478.27525214275931</v>
      </c>
      <c r="CB7" s="8">
        <v>456.68821391542986</v>
      </c>
      <c r="CC7" s="8">
        <v>458.34994187232593</v>
      </c>
      <c r="CD7" s="8">
        <v>470.50937141068601</v>
      </c>
      <c r="CE7" s="8">
        <v>505.04908113561356</v>
      </c>
      <c r="CF7" s="8">
        <v>500.37038436924485</v>
      </c>
      <c r="CG7" s="8">
        <v>577.30364974722852</v>
      </c>
      <c r="CH7" s="8">
        <v>610.93666682502726</v>
      </c>
      <c r="CI7" s="8">
        <v>637.59330092529194</v>
      </c>
      <c r="CJ7" s="8">
        <v>632.17824460013469</v>
      </c>
      <c r="CK7" s="8">
        <v>636.9619040166782</v>
      </c>
      <c r="CL7" s="8">
        <v>677.07671204165069</v>
      </c>
      <c r="CM7" s="8">
        <v>648.72401958455475</v>
      </c>
      <c r="CN7" s="8">
        <v>744.85186204179035</v>
      </c>
      <c r="CO7" s="8">
        <v>663.00496348855472</v>
      </c>
      <c r="CP7" s="8">
        <v>705.70199324824705</v>
      </c>
      <c r="CQ7" s="8">
        <v>686.19310390601208</v>
      </c>
      <c r="CR7" s="8">
        <v>673.24225728202828</v>
      </c>
      <c r="CS7" s="8">
        <v>606.55188342047825</v>
      </c>
      <c r="CT7" s="8">
        <v>549.24546129060207</v>
      </c>
      <c r="CU7" s="8">
        <v>633.43333887595611</v>
      </c>
      <c r="CV7" s="8">
        <v>590.50185477583113</v>
      </c>
      <c r="CW7" s="8">
        <v>578.49257866099549</v>
      </c>
      <c r="CX7" s="8">
        <v>557.83223668582832</v>
      </c>
      <c r="CY7" s="8">
        <v>536.83647707170667</v>
      </c>
      <c r="CZ7" s="8">
        <v>499.33875411155486</v>
      </c>
      <c r="DA7" s="8">
        <v>515.53884898821525</v>
      </c>
      <c r="DB7" s="8">
        <v>477.9337474464345</v>
      </c>
      <c r="DC7" s="8">
        <v>479.47828819589029</v>
      </c>
      <c r="DD7" s="8">
        <v>511.63853487520714</v>
      </c>
      <c r="DE7" s="8">
        <v>548.69166580499848</v>
      </c>
      <c r="DF7" s="8">
        <v>525.42725181858577</v>
      </c>
      <c r="DG7" s="8">
        <v>588.64941662730939</v>
      </c>
      <c r="DH7" s="8">
        <v>375.21704188825515</v>
      </c>
      <c r="DI7" s="8">
        <v>402.74778150701582</v>
      </c>
      <c r="DJ7" s="8">
        <v>319.90270782739435</v>
      </c>
      <c r="DK7" s="8">
        <v>296.0560503083841</v>
      </c>
      <c r="DL7" s="8">
        <v>264.4732161371366</v>
      </c>
      <c r="DM7" s="8">
        <v>267.63429448932879</v>
      </c>
      <c r="DN7" s="8">
        <v>211.00821793965343</v>
      </c>
      <c r="DO7" s="8">
        <v>231.12434697191148</v>
      </c>
      <c r="DP7" s="8">
        <v>214.28483468545383</v>
      </c>
      <c r="DQ7" s="8">
        <v>216.73450604052729</v>
      </c>
      <c r="DR7" s="8">
        <v>161.48471032576651</v>
      </c>
      <c r="DS7" s="8">
        <v>180.18176188333663</v>
      </c>
      <c r="DT7" s="8">
        <v>133.40711574952562</v>
      </c>
      <c r="DU7" s="8">
        <v>116.63831563885947</v>
      </c>
      <c r="DV7" s="8">
        <v>406.32178530208228</v>
      </c>
      <c r="DW7" s="8">
        <f t="shared" si="0"/>
        <v>26743.207924646405</v>
      </c>
      <c r="DX7" s="8">
        <f t="shared" si="1"/>
        <v>3252.1636138925146</v>
      </c>
      <c r="DY7" s="8">
        <f t="shared" si="2"/>
        <v>12759.609281843768</v>
      </c>
      <c r="DZ7" s="8">
        <f t="shared" si="3"/>
        <v>9696.1975663228386</v>
      </c>
    </row>
    <row r="8" spans="1:130" x14ac:dyDescent="0.2">
      <c r="A8" t="s">
        <v>137</v>
      </c>
      <c r="B8" t="s">
        <v>142</v>
      </c>
      <c r="C8" t="s">
        <v>143</v>
      </c>
      <c r="D8" s="8">
        <f>SUM(Table3253[[#This Row],[0]:[90]])</f>
        <v>59857.038363171319</v>
      </c>
      <c r="E8" s="8">
        <f>SUM(Table3253[[#This Row],[0]:[15]])</f>
        <v>9631.1483375959087</v>
      </c>
      <c r="F8" s="8">
        <f>SUM(Table3253[[#This Row],[16]:[64]])</f>
        <v>36457.897698209716</v>
      </c>
      <c r="G8" s="8">
        <f>SUM(Table3253[[#This Row],[65]:[90]])</f>
        <v>13767.992327365728</v>
      </c>
      <c r="H8" s="8">
        <f>SUM(Table3253[[#This Row],[85]:[90]])</f>
        <v>1699.8209718670078</v>
      </c>
      <c r="I8" s="8">
        <f>SUM(Table3253[[#This Row],[0]:[17]])</f>
        <v>10927.168797953964</v>
      </c>
      <c r="J8" s="8">
        <f>SUM(Table3253[[#This Row],[18]:[64]])</f>
        <v>35161.877237851659</v>
      </c>
      <c r="K8" s="8">
        <f>SUM(Table3253[[#This Row],[0]:[4]])</f>
        <v>2694.2429667519182</v>
      </c>
      <c r="L8" s="8">
        <f>SUM(Table3253[[#This Row],[5]:[15]])</f>
        <v>6936.9053708439906</v>
      </c>
      <c r="M8" s="8">
        <f>SUM(Table3253[[#This Row],[16]:[24]])</f>
        <v>5407.0613810741688</v>
      </c>
      <c r="N8" s="8">
        <f>SUM(Table3253[[#This Row],[25]:[49]])</f>
        <v>17280.038363171356</v>
      </c>
      <c r="O8" s="8">
        <f>SUM(Table3253[[#This Row],[50]:[64]])</f>
        <v>13770.797953964195</v>
      </c>
      <c r="P8" s="8">
        <f>SUM(Table3253[[#This Row],[65]:[74]])</f>
        <v>7180.2941176470595</v>
      </c>
      <c r="Q8" s="8">
        <f>SUM(Table3253[[#This Row],[75]:[84]])</f>
        <v>4887.8772378516624</v>
      </c>
      <c r="R8" s="8">
        <f>SUM(Table3253[[#This Row],[5]:[9]])</f>
        <v>3069.0358056265986</v>
      </c>
      <c r="S8" s="8">
        <f>SUM(Table3253[[#This Row],[10]:[14]])</f>
        <v>3176.260869565217</v>
      </c>
      <c r="T8" s="8">
        <f>SUM(Table3253[[#This Row],[15]:[19]])</f>
        <v>3222.8439897698213</v>
      </c>
      <c r="U8" s="8">
        <f>SUM(Table3253[[#This Row],[20]:[24]])</f>
        <v>2875.826086956522</v>
      </c>
      <c r="V8" s="8">
        <f>SUM(Table3253[[#This Row],[25]:[29]])</f>
        <v>3392.2301790281331</v>
      </c>
      <c r="W8" s="8">
        <f>SUM(Table3253[[#This Row],[30]:[34]])</f>
        <v>3538.0485933503837</v>
      </c>
      <c r="X8" s="8">
        <f>SUM(Table3253[[#This Row],[35]:[39]])</f>
        <v>3466.6419437340155</v>
      </c>
      <c r="Y8" s="8">
        <f>SUM(Table3253[[#This Row],[40]:[44]])</f>
        <v>3422.6547314578006</v>
      </c>
      <c r="Z8" s="8">
        <f>SUM(Table3253[[#This Row],[45]:[49]])</f>
        <v>3460.4629156010228</v>
      </c>
      <c r="AA8" s="8">
        <f>SUM(Table3253[[#This Row],[50]:[54]])</f>
        <v>4674.0741687979544</v>
      </c>
      <c r="AB8" s="8">
        <f>SUM(Table3253[[#This Row],[55]:[59]])</f>
        <v>4885.2634271099751</v>
      </c>
      <c r="AC8" s="8">
        <f>SUM(Table3253[[#This Row],[60]:[64]])</f>
        <v>4211.4603580562662</v>
      </c>
      <c r="AD8" s="8">
        <f>SUM(Table3253[[#This Row],[65]:[69]])</f>
        <v>3697.0485933503833</v>
      </c>
      <c r="AE8" s="8">
        <f>SUM(Table3253[[#This Row],[70]:[74]])</f>
        <v>3483.2455242966748</v>
      </c>
      <c r="AF8" s="8">
        <f>SUM(Table3253[[#This Row],[75]:[79]])</f>
        <v>3083.4552429667519</v>
      </c>
      <c r="AG8" s="8">
        <f>SUM(Table3253[[#This Row],[80]:[84]])</f>
        <v>1804.4219948849104</v>
      </c>
      <c r="AH8" s="8">
        <f>SUM(Table3253[[#This Row],[85]:[89]])</f>
        <v>1217.0153452685422</v>
      </c>
      <c r="AI8" s="8">
        <f>Table3253[[#This Row],[90]]</f>
        <v>482.80562659846549</v>
      </c>
      <c r="AJ8" s="8">
        <v>508.8132992327366</v>
      </c>
      <c r="AK8" s="8">
        <v>498.60613810741688</v>
      </c>
      <c r="AL8" s="8">
        <v>526.60613810741688</v>
      </c>
      <c r="AM8" s="8">
        <v>613.40664961636833</v>
      </c>
      <c r="AN8" s="8">
        <v>546.81074168797954</v>
      </c>
      <c r="AO8" s="8">
        <v>586.80306905370844</v>
      </c>
      <c r="AP8" s="8">
        <v>612.60613810741688</v>
      </c>
      <c r="AQ8" s="8">
        <v>605.80818414322255</v>
      </c>
      <c r="AR8" s="8">
        <v>633.81074168797954</v>
      </c>
      <c r="AS8" s="8">
        <v>630.0076726342711</v>
      </c>
      <c r="AT8" s="8">
        <v>662.21227621483376</v>
      </c>
      <c r="AU8" s="8">
        <v>604.01278772378521</v>
      </c>
      <c r="AV8" s="8">
        <v>648.01278772378521</v>
      </c>
      <c r="AW8" s="8">
        <v>599.21227621483376</v>
      </c>
      <c r="AX8" s="8">
        <v>662.81074168797954</v>
      </c>
      <c r="AY8" s="8">
        <v>691.60869565217388</v>
      </c>
      <c r="AZ8" s="8">
        <v>684.61125319693099</v>
      </c>
      <c r="BA8" s="8">
        <v>611.40920716112532</v>
      </c>
      <c r="BB8" s="8">
        <v>617.40920716112532</v>
      </c>
      <c r="BC8" s="8">
        <v>617.80562659846544</v>
      </c>
      <c r="BD8" s="8">
        <v>710.0076726342711</v>
      </c>
      <c r="BE8" s="8">
        <v>555.20204603580567</v>
      </c>
      <c r="BF8" s="8">
        <v>530.20716112531977</v>
      </c>
      <c r="BG8" s="8">
        <v>533.20460358056266</v>
      </c>
      <c r="BH8" s="8">
        <v>547.20460358056266</v>
      </c>
      <c r="BI8" s="8">
        <v>693.20460358056266</v>
      </c>
      <c r="BJ8" s="8">
        <v>626.20716112531966</v>
      </c>
      <c r="BK8" s="8">
        <v>709.0076726342711</v>
      </c>
      <c r="BL8" s="8">
        <v>678.40664961636833</v>
      </c>
      <c r="BM8" s="8">
        <v>685.40409207161122</v>
      </c>
      <c r="BN8" s="8">
        <v>715.80818414322255</v>
      </c>
      <c r="BO8" s="8">
        <v>712.40664961636833</v>
      </c>
      <c r="BP8" s="8">
        <v>709.41176470588232</v>
      </c>
      <c r="BQ8" s="8">
        <v>657.60869565217388</v>
      </c>
      <c r="BR8" s="8">
        <v>742.81329923273654</v>
      </c>
      <c r="BS8" s="8">
        <v>697.80818414322255</v>
      </c>
      <c r="BT8" s="8">
        <v>682.60869565217388</v>
      </c>
      <c r="BU8" s="8">
        <v>683.40920716112532</v>
      </c>
      <c r="BV8" s="8">
        <v>686.20716112531966</v>
      </c>
      <c r="BW8" s="8">
        <v>716.60869565217388</v>
      </c>
      <c r="BX8" s="8">
        <v>694.81074168797954</v>
      </c>
      <c r="BY8" s="8">
        <v>712.81074168797954</v>
      </c>
      <c r="BZ8" s="8">
        <v>739.21227621483376</v>
      </c>
      <c r="CA8" s="8">
        <v>657.81074168797954</v>
      </c>
      <c r="CB8" s="8">
        <v>618.0102301790281</v>
      </c>
      <c r="CC8" s="8">
        <v>608.80818414322255</v>
      </c>
      <c r="CD8" s="8">
        <v>654.41687979539643</v>
      </c>
      <c r="CE8" s="8">
        <v>691.20971867007677</v>
      </c>
      <c r="CF8" s="8">
        <v>740.0179028132992</v>
      </c>
      <c r="CG8" s="8">
        <v>766.0102301790281</v>
      </c>
      <c r="CH8" s="8">
        <v>877.61381074168798</v>
      </c>
      <c r="CI8" s="8">
        <v>990.01534526854221</v>
      </c>
      <c r="CJ8" s="8">
        <v>925.61381074168798</v>
      </c>
      <c r="CK8" s="8">
        <v>925.02046035805631</v>
      </c>
      <c r="CL8" s="8">
        <v>955.81074168797954</v>
      </c>
      <c r="CM8" s="8">
        <v>950.21483375959076</v>
      </c>
      <c r="CN8" s="8">
        <v>977.81585677749365</v>
      </c>
      <c r="CO8" s="8">
        <v>1002.4117647058823</v>
      </c>
      <c r="CP8" s="8">
        <v>992.81074168797954</v>
      </c>
      <c r="CQ8" s="8">
        <v>962.0102301790281</v>
      </c>
      <c r="CR8" s="8">
        <v>884.61125319693099</v>
      </c>
      <c r="CS8" s="8">
        <v>834.61381074168798</v>
      </c>
      <c r="CT8" s="8">
        <v>831.40920716112532</v>
      </c>
      <c r="CU8" s="8">
        <v>873.0179028132992</v>
      </c>
      <c r="CV8" s="8">
        <v>787.80818414322255</v>
      </c>
      <c r="CW8" s="8">
        <v>773.81074168797954</v>
      </c>
      <c r="CX8" s="8">
        <v>717.0076726342711</v>
      </c>
      <c r="CY8" s="8">
        <v>758.81074168797954</v>
      </c>
      <c r="CZ8" s="8">
        <v>747.40920716112532</v>
      </c>
      <c r="DA8" s="8">
        <v>700.0102301790281</v>
      </c>
      <c r="DB8" s="8">
        <v>708.40920716112532</v>
      </c>
      <c r="DC8" s="8">
        <v>676.0102301790281</v>
      </c>
      <c r="DD8" s="8">
        <v>659.20716112531966</v>
      </c>
      <c r="DE8" s="8">
        <v>712.60613810741688</v>
      </c>
      <c r="DF8" s="8">
        <v>727.01278772378521</v>
      </c>
      <c r="DG8" s="8">
        <v>791.41176470588232</v>
      </c>
      <c r="DH8" s="8">
        <v>615.41176470588232</v>
      </c>
      <c r="DI8" s="8">
        <v>593.0102301790281</v>
      </c>
      <c r="DJ8" s="8">
        <v>592.41176470588232</v>
      </c>
      <c r="DK8" s="8">
        <v>491.20971867007671</v>
      </c>
      <c r="DL8" s="8">
        <v>383.80562659846549</v>
      </c>
      <c r="DM8" s="8">
        <v>369.00511508951405</v>
      </c>
      <c r="DN8" s="8">
        <v>380.00511508951405</v>
      </c>
      <c r="DO8" s="8">
        <v>312.60358056265983</v>
      </c>
      <c r="DP8" s="8">
        <v>359.00255754475705</v>
      </c>
      <c r="DQ8" s="8">
        <v>334.60358056265983</v>
      </c>
      <c r="DR8" s="8">
        <v>256.20204603580567</v>
      </c>
      <c r="DS8" s="8">
        <v>251.40409207161125</v>
      </c>
      <c r="DT8" s="8">
        <v>201.80306905370844</v>
      </c>
      <c r="DU8" s="8">
        <v>173.00255754475702</v>
      </c>
      <c r="DV8" s="8">
        <v>482.80562659846549</v>
      </c>
      <c r="DW8" s="8">
        <f t="shared" si="0"/>
        <v>36457.897698209716</v>
      </c>
      <c r="DX8" s="8">
        <f t="shared" si="1"/>
        <v>4111.0409207161119</v>
      </c>
      <c r="DY8" s="8">
        <f t="shared" si="2"/>
        <v>17280.038363171356</v>
      </c>
      <c r="DZ8" s="8">
        <f t="shared" si="3"/>
        <v>13770.797953964195</v>
      </c>
    </row>
    <row r="9" spans="1:130" x14ac:dyDescent="0.2">
      <c r="A9" t="s">
        <v>137</v>
      </c>
      <c r="B9" t="s">
        <v>144</v>
      </c>
      <c r="C9" t="s">
        <v>145</v>
      </c>
      <c r="D9" s="8">
        <f>SUM(Table3253[[#This Row],[0]:[90]])</f>
        <v>48329.520295202979</v>
      </c>
      <c r="E9" s="8">
        <f>SUM(Table3253[[#This Row],[0]:[15]])</f>
        <v>8504.4108241082413</v>
      </c>
      <c r="F9" s="8">
        <f>SUM(Table3253[[#This Row],[16]:[64]])</f>
        <v>29596.76875768758</v>
      </c>
      <c r="G9" s="8">
        <f>SUM(Table3253[[#This Row],[65]:[90]])</f>
        <v>10228.340713407135</v>
      </c>
      <c r="H9" s="8">
        <f>SUM(Table3253[[#This Row],[85]:[90]])</f>
        <v>1274.2017220172202</v>
      </c>
      <c r="I9" s="8">
        <f>SUM(Table3253[[#This Row],[0]:[17]])</f>
        <v>9499.6531365313658</v>
      </c>
      <c r="J9" s="8">
        <f>SUM(Table3253[[#This Row],[18]:[64]])</f>
        <v>28601.526445264451</v>
      </c>
      <c r="K9" s="8">
        <f>SUM(Table3253[[#This Row],[0]:[4]])</f>
        <v>2310.4428044280444</v>
      </c>
      <c r="L9" s="8">
        <f>SUM(Table3253[[#This Row],[5]:[15]])</f>
        <v>6193.9680196801964</v>
      </c>
      <c r="M9" s="8">
        <f>SUM(Table3253[[#This Row],[16]:[24]])</f>
        <v>4159.4883148831486</v>
      </c>
      <c r="N9" s="8">
        <f>SUM(Table3253[[#This Row],[25]:[49]])</f>
        <v>14851.539975399754</v>
      </c>
      <c r="O9" s="8">
        <f>SUM(Table3253[[#This Row],[50]:[64]])</f>
        <v>10585.740467404676</v>
      </c>
      <c r="P9" s="8">
        <f>SUM(Table3253[[#This Row],[65]:[74]])</f>
        <v>5392.8499384993866</v>
      </c>
      <c r="Q9" s="8">
        <f>SUM(Table3253[[#This Row],[75]:[84]])</f>
        <v>3561.2890528905291</v>
      </c>
      <c r="R9" s="8">
        <f>SUM(Table3253[[#This Row],[5]:[9]])</f>
        <v>2756.362853628536</v>
      </c>
      <c r="S9" s="8">
        <f>SUM(Table3253[[#This Row],[10]:[14]])</f>
        <v>2821.4440344403442</v>
      </c>
      <c r="T9" s="8">
        <f>SUM(Table3253[[#This Row],[15]:[19]])</f>
        <v>2569.5252152521525</v>
      </c>
      <c r="U9" s="8">
        <f>SUM(Table3253[[#This Row],[20]:[24]])</f>
        <v>2206.1242312423124</v>
      </c>
      <c r="V9" s="8">
        <f>SUM(Table3253[[#This Row],[25]:[29]])</f>
        <v>2654.6826568265687</v>
      </c>
      <c r="W9" s="8">
        <f>SUM(Table3253[[#This Row],[30]:[34]])</f>
        <v>3046.4440344403442</v>
      </c>
      <c r="X9" s="8">
        <f>SUM(Table3253[[#This Row],[35]:[39]])</f>
        <v>3044.163591635916</v>
      </c>
      <c r="Y9" s="8">
        <f>SUM(Table3253[[#This Row],[40]:[44]])</f>
        <v>3194.0442804428044</v>
      </c>
      <c r="Z9" s="8">
        <f>SUM(Table3253[[#This Row],[45]:[49]])</f>
        <v>2912.2054120541202</v>
      </c>
      <c r="AA9" s="8">
        <f>SUM(Table3253[[#This Row],[50]:[54]])</f>
        <v>3538.7662976629763</v>
      </c>
      <c r="AB9" s="8">
        <f>SUM(Table3253[[#This Row],[55]:[59]])</f>
        <v>3712.3284132841327</v>
      </c>
      <c r="AC9" s="8">
        <f>SUM(Table3253[[#This Row],[60]:[64]])</f>
        <v>3334.6457564575644</v>
      </c>
      <c r="AD9" s="8">
        <f>SUM(Table3253[[#This Row],[65]:[69]])</f>
        <v>2836.4452644526446</v>
      </c>
      <c r="AE9" s="8">
        <f>SUM(Table3253[[#This Row],[70]:[74]])</f>
        <v>2556.4046740467406</v>
      </c>
      <c r="AF9" s="8">
        <f>SUM(Table3253[[#This Row],[75]:[79]])</f>
        <v>2178.3653136531366</v>
      </c>
      <c r="AG9" s="8">
        <f>SUM(Table3253[[#This Row],[80]:[84]])</f>
        <v>1382.9237392373923</v>
      </c>
      <c r="AH9" s="8">
        <f>SUM(Table3253[[#This Row],[85]:[89]])</f>
        <v>824.32103321033219</v>
      </c>
      <c r="AI9" s="8">
        <f>Table3253[[#This Row],[90]]</f>
        <v>449.88068880688809</v>
      </c>
      <c r="AJ9" s="8">
        <v>437.20049200492008</v>
      </c>
      <c r="AK9" s="8">
        <v>450.20049200492008</v>
      </c>
      <c r="AL9" s="8">
        <v>466.20049200492008</v>
      </c>
      <c r="AM9" s="8">
        <v>436.28044280442805</v>
      </c>
      <c r="AN9" s="8">
        <v>520.5608856088561</v>
      </c>
      <c r="AO9" s="8">
        <v>492.36039360393602</v>
      </c>
      <c r="AP9" s="8">
        <v>566.52029520295207</v>
      </c>
      <c r="AQ9" s="8">
        <v>570.88068880688809</v>
      </c>
      <c r="AR9" s="8">
        <v>575.24108241082411</v>
      </c>
      <c r="AS9" s="8">
        <v>551.36039360393602</v>
      </c>
      <c r="AT9" s="8">
        <v>551.48093480934813</v>
      </c>
      <c r="AU9" s="8">
        <v>582.72078720787204</v>
      </c>
      <c r="AV9" s="8">
        <v>560.48093480934813</v>
      </c>
      <c r="AW9" s="8">
        <v>550.96063960639606</v>
      </c>
      <c r="AX9" s="8">
        <v>575.80073800738001</v>
      </c>
      <c r="AY9" s="8">
        <v>616.16113161131614</v>
      </c>
      <c r="AZ9" s="8">
        <v>511.4009840098401</v>
      </c>
      <c r="BA9" s="8">
        <v>483.84132841328415</v>
      </c>
      <c r="BB9" s="8">
        <v>478.72078720787209</v>
      </c>
      <c r="BC9" s="8">
        <v>479.4009840098401</v>
      </c>
      <c r="BD9" s="8">
        <v>496.80073800738006</v>
      </c>
      <c r="BE9" s="8">
        <v>446.08118081180811</v>
      </c>
      <c r="BF9" s="8">
        <v>431.88068880688809</v>
      </c>
      <c r="BG9" s="8">
        <v>418.80073800738006</v>
      </c>
      <c r="BH9" s="8">
        <v>412.5608856088561</v>
      </c>
      <c r="BI9" s="8">
        <v>551.88068880688809</v>
      </c>
      <c r="BJ9" s="8">
        <v>524.12054120541211</v>
      </c>
      <c r="BK9" s="8">
        <v>465.20049200492008</v>
      </c>
      <c r="BL9" s="8">
        <v>541.20049200492008</v>
      </c>
      <c r="BM9" s="8">
        <v>572.28044280442805</v>
      </c>
      <c r="BN9" s="8">
        <v>620.64083640836407</v>
      </c>
      <c r="BO9" s="8">
        <v>612.72078720787204</v>
      </c>
      <c r="BP9" s="8">
        <v>600.24108241082411</v>
      </c>
      <c r="BQ9" s="8">
        <v>640.80073800738001</v>
      </c>
      <c r="BR9" s="8">
        <v>572.04059040590403</v>
      </c>
      <c r="BS9" s="8">
        <v>598.04059040590403</v>
      </c>
      <c r="BT9" s="8">
        <v>632.24108241082411</v>
      </c>
      <c r="BU9" s="8">
        <v>610.80073800738001</v>
      </c>
      <c r="BV9" s="8">
        <v>584.04059040590403</v>
      </c>
      <c r="BW9" s="8">
        <v>619.04059040590403</v>
      </c>
      <c r="BX9" s="8">
        <v>672.64083640836407</v>
      </c>
      <c r="BY9" s="8">
        <v>676.72078720787204</v>
      </c>
      <c r="BZ9" s="8">
        <v>643.24108241082411</v>
      </c>
      <c r="CA9" s="8">
        <v>622.64083640836407</v>
      </c>
      <c r="CB9" s="8">
        <v>578.80073800738001</v>
      </c>
      <c r="CC9" s="8">
        <v>489.32103321033208</v>
      </c>
      <c r="CD9" s="8">
        <v>555.32103321033208</v>
      </c>
      <c r="CE9" s="8">
        <v>613.64083640836407</v>
      </c>
      <c r="CF9" s="8">
        <v>610.32103321033208</v>
      </c>
      <c r="CG9" s="8">
        <v>643.60147601476012</v>
      </c>
      <c r="CH9" s="8">
        <v>691.92127921279211</v>
      </c>
      <c r="CI9" s="8">
        <v>726.28167281672813</v>
      </c>
      <c r="CJ9" s="8">
        <v>647.24108241082411</v>
      </c>
      <c r="CK9" s="8">
        <v>759.80073800738001</v>
      </c>
      <c r="CL9" s="8">
        <v>713.52152521525215</v>
      </c>
      <c r="CM9" s="8">
        <v>753.56211562115618</v>
      </c>
      <c r="CN9" s="8">
        <v>745.88191881918817</v>
      </c>
      <c r="CO9" s="8">
        <v>785.04182041820422</v>
      </c>
      <c r="CP9" s="8">
        <v>708.16113161131614</v>
      </c>
      <c r="CQ9" s="8">
        <v>719.68142681426821</v>
      </c>
      <c r="CR9" s="8">
        <v>724.08118081180805</v>
      </c>
      <c r="CS9" s="8">
        <v>689.52152521525215</v>
      </c>
      <c r="CT9" s="8">
        <v>642.5608856088561</v>
      </c>
      <c r="CU9" s="8">
        <v>661.92127921279211</v>
      </c>
      <c r="CV9" s="8">
        <v>616.5608856088561</v>
      </c>
      <c r="CW9" s="8">
        <v>622.64083640836407</v>
      </c>
      <c r="CX9" s="8">
        <v>577.24108241082411</v>
      </c>
      <c r="CY9" s="8">
        <v>565.72078720787204</v>
      </c>
      <c r="CZ9" s="8">
        <v>526.92127921279211</v>
      </c>
      <c r="DA9" s="8">
        <v>543.92127921279211</v>
      </c>
      <c r="DB9" s="8">
        <v>530.16113161131614</v>
      </c>
      <c r="DC9" s="8">
        <v>497.4009840098401</v>
      </c>
      <c r="DD9" s="8">
        <v>513.5608856088561</v>
      </c>
      <c r="DE9" s="8">
        <v>508.72078720787209</v>
      </c>
      <c r="DF9" s="8">
        <v>506.5608856088561</v>
      </c>
      <c r="DG9" s="8">
        <v>563.32103321033208</v>
      </c>
      <c r="DH9" s="8">
        <v>443.52152521525215</v>
      </c>
      <c r="DI9" s="8">
        <v>384.4009840098401</v>
      </c>
      <c r="DJ9" s="8">
        <v>417.4009840098401</v>
      </c>
      <c r="DK9" s="8">
        <v>369.72078720787209</v>
      </c>
      <c r="DL9" s="8">
        <v>269.24108241082411</v>
      </c>
      <c r="DM9" s="8">
        <v>279.96063960639606</v>
      </c>
      <c r="DN9" s="8">
        <v>300.5608856088561</v>
      </c>
      <c r="DO9" s="8">
        <v>281.80073800738006</v>
      </c>
      <c r="DP9" s="8">
        <v>251.36039360393605</v>
      </c>
      <c r="DQ9" s="8">
        <v>218.20049200492005</v>
      </c>
      <c r="DR9" s="8">
        <v>195.52029520295201</v>
      </c>
      <c r="DS9" s="8">
        <v>172.840098400984</v>
      </c>
      <c r="DT9" s="8">
        <v>139.840098400984</v>
      </c>
      <c r="DU9" s="8">
        <v>97.920049200492002</v>
      </c>
      <c r="DV9" s="8">
        <v>449.88068880688809</v>
      </c>
      <c r="DW9" s="8">
        <f t="shared" si="0"/>
        <v>29596.76875768758</v>
      </c>
      <c r="DX9" s="8">
        <f t="shared" si="1"/>
        <v>3164.2460024600246</v>
      </c>
      <c r="DY9" s="8">
        <f t="shared" si="2"/>
        <v>14851.539975399754</v>
      </c>
      <c r="DZ9" s="8">
        <f t="shared" si="3"/>
        <v>10585.740467404676</v>
      </c>
    </row>
    <row r="10" spans="1:130" x14ac:dyDescent="0.2">
      <c r="A10" t="s">
        <v>137</v>
      </c>
      <c r="B10" t="s">
        <v>146</v>
      </c>
      <c r="C10" t="s">
        <v>147</v>
      </c>
      <c r="D10" s="8">
        <f>SUM(Table3253[[#This Row],[0]:[90]])</f>
        <v>58382.834088848569</v>
      </c>
      <c r="E10" s="8">
        <f>SUM(Table3253[[#This Row],[0]:[15]])</f>
        <v>6946.5104261106071</v>
      </c>
      <c r="F10" s="8">
        <f>SUM(Table3253[[#This Row],[16]:[64]])</f>
        <v>40942.675430643692</v>
      </c>
      <c r="G10" s="8">
        <f>SUM(Table3253[[#This Row],[65]:[90]])</f>
        <v>10493.648232094291</v>
      </c>
      <c r="H10" s="8">
        <f>SUM(Table3253[[#This Row],[85]:[90]])</f>
        <v>1305.4297370806889</v>
      </c>
      <c r="I10" s="8">
        <f>SUM(Table3253[[#This Row],[0]:[17]])</f>
        <v>7900.4342701722571</v>
      </c>
      <c r="J10" s="8">
        <f>SUM(Table3253[[#This Row],[18]:[64]])</f>
        <v>39988.751586582046</v>
      </c>
      <c r="K10" s="8">
        <f>SUM(Table3253[[#This Row],[0]:[4]])</f>
        <v>1723.7334542157751</v>
      </c>
      <c r="L10" s="8">
        <f>SUM(Table3253[[#This Row],[5]:[15]])</f>
        <v>5222.7769718948321</v>
      </c>
      <c r="M10" s="8">
        <f>SUM(Table3253[[#This Row],[16]:[24]])</f>
        <v>17968.018132366276</v>
      </c>
      <c r="N10" s="8">
        <f>SUM(Table3253[[#This Row],[25]:[49]])</f>
        <v>14115.375339981863</v>
      </c>
      <c r="O10" s="8">
        <f>SUM(Table3253[[#This Row],[50]:[64]])</f>
        <v>8859.2819582955563</v>
      </c>
      <c r="P10" s="8">
        <f>SUM(Table3253[[#This Row],[65]:[74]])</f>
        <v>5379.6817769718946</v>
      </c>
      <c r="Q10" s="8">
        <f>SUM(Table3253[[#This Row],[75]:[84]])</f>
        <v>3808.5367180417043</v>
      </c>
      <c r="R10" s="8">
        <f>SUM(Table3253[[#This Row],[5]:[9]])</f>
        <v>2239.7144152311876</v>
      </c>
      <c r="S10" s="8">
        <f>SUM(Table3253[[#This Row],[10]:[14]])</f>
        <v>2470.1069809610153</v>
      </c>
      <c r="T10" s="8">
        <f>SUM(Table3253[[#This Row],[15]:[19]])</f>
        <v>6915.4614687216681</v>
      </c>
      <c r="U10" s="8">
        <f>SUM(Table3253[[#This Row],[20]:[24]])</f>
        <v>11565.512239347234</v>
      </c>
      <c r="V10" s="8">
        <f>SUM(Table3253[[#This Row],[25]:[29]])</f>
        <v>2813.0181323662737</v>
      </c>
      <c r="W10" s="8">
        <f>SUM(Table3253[[#This Row],[30]:[34]])</f>
        <v>2816.9927470534903</v>
      </c>
      <c r="X10" s="8">
        <f>SUM(Table3253[[#This Row],[35]:[39]])</f>
        <v>2929.9864007252945</v>
      </c>
      <c r="Y10" s="8">
        <f>SUM(Table3253[[#This Row],[40]:[44]])</f>
        <v>2876.005439709882</v>
      </c>
      <c r="Z10" s="8">
        <f>SUM(Table3253[[#This Row],[45]:[49]])</f>
        <v>2679.3726201269264</v>
      </c>
      <c r="AA10" s="8">
        <f>SUM(Table3253[[#This Row],[50]:[54]])</f>
        <v>2992.0498640072528</v>
      </c>
      <c r="AB10" s="8">
        <f>SUM(Table3253[[#This Row],[55]:[59]])</f>
        <v>2956.6509519492292</v>
      </c>
      <c r="AC10" s="8">
        <f>SUM(Table3253[[#This Row],[60]:[64]])</f>
        <v>2910.5811423390751</v>
      </c>
      <c r="AD10" s="8">
        <f>SUM(Table3253[[#This Row],[65]:[69]])</f>
        <v>2614.0244786944695</v>
      </c>
      <c r="AE10" s="8">
        <f>SUM(Table3253[[#This Row],[70]:[74]])</f>
        <v>2765.6572982774251</v>
      </c>
      <c r="AF10" s="8">
        <f>SUM(Table3253[[#This Row],[75]:[79]])</f>
        <v>2386.3662737987306</v>
      </c>
      <c r="AG10" s="8">
        <f>SUM(Table3253[[#This Row],[80]:[84]])</f>
        <v>1422.1704442429736</v>
      </c>
      <c r="AH10" s="8">
        <f>SUM(Table3253[[#This Row],[85]:[89]])</f>
        <v>862.52493200362642</v>
      </c>
      <c r="AI10" s="8">
        <f>Table3253[[#This Row],[90]]</f>
        <v>442.90480507706258</v>
      </c>
      <c r="AJ10" s="8">
        <v>334.96192203082501</v>
      </c>
      <c r="AK10" s="8">
        <v>308.94922937443334</v>
      </c>
      <c r="AL10" s="8">
        <v>352.59474161378057</v>
      </c>
      <c r="AM10" s="8">
        <v>325.95557570262918</v>
      </c>
      <c r="AN10" s="8">
        <v>401.27198549410696</v>
      </c>
      <c r="AO10" s="8">
        <v>454.94288304623751</v>
      </c>
      <c r="AP10" s="8">
        <v>442.6010879419764</v>
      </c>
      <c r="AQ10" s="8">
        <v>446.94922937443334</v>
      </c>
      <c r="AR10" s="8">
        <v>446.26563916591113</v>
      </c>
      <c r="AS10" s="8">
        <v>448.95557570262918</v>
      </c>
      <c r="AT10" s="8">
        <v>493.29737080689029</v>
      </c>
      <c r="AU10" s="8">
        <v>483.26563916591113</v>
      </c>
      <c r="AV10" s="8">
        <v>525.29102447869445</v>
      </c>
      <c r="AW10" s="8">
        <v>486.96192203082501</v>
      </c>
      <c r="AX10" s="8">
        <v>481.29102447869445</v>
      </c>
      <c r="AY10" s="8">
        <v>512.95557570262918</v>
      </c>
      <c r="AZ10" s="8">
        <v>468.29102447869445</v>
      </c>
      <c r="BA10" s="8">
        <v>485.63281958295556</v>
      </c>
      <c r="BB10" s="8">
        <v>1104.9555757026292</v>
      </c>
      <c r="BC10" s="8">
        <v>4343.6264732547597</v>
      </c>
      <c r="BD10" s="8">
        <v>3722.9746146872167</v>
      </c>
      <c r="BE10" s="8">
        <v>2703.9682683590208</v>
      </c>
      <c r="BF10" s="8">
        <v>2026.3100634632819</v>
      </c>
      <c r="BG10" s="8">
        <v>1627.9682683590208</v>
      </c>
      <c r="BH10" s="8">
        <v>1484.2910244786945</v>
      </c>
      <c r="BI10" s="8">
        <v>621.93653671804168</v>
      </c>
      <c r="BJ10" s="8">
        <v>590.94288304623751</v>
      </c>
      <c r="BK10" s="8">
        <v>587.92384406165002</v>
      </c>
      <c r="BL10" s="8">
        <v>501.95557570262918</v>
      </c>
      <c r="BM10" s="8">
        <v>510.25929283771529</v>
      </c>
      <c r="BN10" s="8">
        <v>590.27198549410696</v>
      </c>
      <c r="BO10" s="8">
        <v>571.59474161378057</v>
      </c>
      <c r="BP10" s="8">
        <v>555.93019038984585</v>
      </c>
      <c r="BQ10" s="8">
        <v>539.93019038984585</v>
      </c>
      <c r="BR10" s="8">
        <v>559.26563916591113</v>
      </c>
      <c r="BS10" s="8">
        <v>604.91749773345418</v>
      </c>
      <c r="BT10" s="8">
        <v>600.91749773345418</v>
      </c>
      <c r="BU10" s="8">
        <v>583.27198549410696</v>
      </c>
      <c r="BV10" s="8">
        <v>582.60743427017223</v>
      </c>
      <c r="BW10" s="8">
        <v>558.27198549410696</v>
      </c>
      <c r="BX10" s="8">
        <v>587.28467815049862</v>
      </c>
      <c r="BY10" s="8">
        <v>568.59474161378057</v>
      </c>
      <c r="BZ10" s="8">
        <v>585.6010879419764</v>
      </c>
      <c r="CA10" s="8">
        <v>608.58839528558474</v>
      </c>
      <c r="CB10" s="8">
        <v>525.93653671804168</v>
      </c>
      <c r="CC10" s="8">
        <v>514.91749773345418</v>
      </c>
      <c r="CD10" s="8">
        <v>515.94922937443334</v>
      </c>
      <c r="CE10" s="8">
        <v>536.6010879419764</v>
      </c>
      <c r="CF10" s="8">
        <v>517.95557570262918</v>
      </c>
      <c r="CG10" s="8">
        <v>593.94922937443334</v>
      </c>
      <c r="CH10" s="8">
        <v>585.29102447869445</v>
      </c>
      <c r="CI10" s="8">
        <v>630.94288304623751</v>
      </c>
      <c r="CJ10" s="8">
        <v>613.94288304623751</v>
      </c>
      <c r="CK10" s="8">
        <v>561.94288304623751</v>
      </c>
      <c r="CL10" s="8">
        <v>599.93019038984585</v>
      </c>
      <c r="CM10" s="8">
        <v>585.91749773345418</v>
      </c>
      <c r="CN10" s="8">
        <v>585.25929283771529</v>
      </c>
      <c r="CO10" s="8">
        <v>584.6201269265639</v>
      </c>
      <c r="CP10" s="8">
        <v>633.60743427017223</v>
      </c>
      <c r="CQ10" s="8">
        <v>567.24660018132363</v>
      </c>
      <c r="CR10" s="8">
        <v>649.89845874886669</v>
      </c>
      <c r="CS10" s="8">
        <v>550.93019038984585</v>
      </c>
      <c r="CT10" s="8">
        <v>594.56935630099724</v>
      </c>
      <c r="CU10" s="8">
        <v>547.93653671804168</v>
      </c>
      <c r="CV10" s="8">
        <v>567.24660018132363</v>
      </c>
      <c r="CW10" s="8">
        <v>521.63281958295556</v>
      </c>
      <c r="CX10" s="8">
        <v>568.6010879419764</v>
      </c>
      <c r="CY10" s="8">
        <v>481.59474161378057</v>
      </c>
      <c r="CZ10" s="8">
        <v>512.93019038984585</v>
      </c>
      <c r="DA10" s="8">
        <v>529.26563916591113</v>
      </c>
      <c r="DB10" s="8">
        <v>546.57570262919307</v>
      </c>
      <c r="DC10" s="8">
        <v>540.59474161378057</v>
      </c>
      <c r="DD10" s="8">
        <v>533.94288304623751</v>
      </c>
      <c r="DE10" s="8">
        <v>555.26563916591113</v>
      </c>
      <c r="DF10" s="8">
        <v>589.27833182230279</v>
      </c>
      <c r="DG10" s="8">
        <v>643.25929283771529</v>
      </c>
      <c r="DH10" s="8">
        <v>451.94288304623751</v>
      </c>
      <c r="DI10" s="8">
        <v>441.6201269265639</v>
      </c>
      <c r="DJ10" s="8">
        <v>476.6010879419764</v>
      </c>
      <c r="DK10" s="8">
        <v>372.94288304623751</v>
      </c>
      <c r="DL10" s="8">
        <v>287.29102447869445</v>
      </c>
      <c r="DM10" s="8">
        <v>284.63916591115139</v>
      </c>
      <c r="DN10" s="8">
        <v>290.29737080689029</v>
      </c>
      <c r="DO10" s="8">
        <v>289.96192203082501</v>
      </c>
      <c r="DP10" s="8">
        <v>269.9809610154125</v>
      </c>
      <c r="DQ10" s="8">
        <v>249.94288304623754</v>
      </c>
      <c r="DR10" s="8">
        <v>196.64551223934723</v>
      </c>
      <c r="DS10" s="8">
        <v>161.31006346328195</v>
      </c>
      <c r="DT10" s="8">
        <v>128.31640979147778</v>
      </c>
      <c r="DU10" s="8">
        <v>126.31006346328196</v>
      </c>
      <c r="DV10" s="8">
        <v>442.90480507706258</v>
      </c>
      <c r="DW10" s="8">
        <f t="shared" si="0"/>
        <v>40942.675430643692</v>
      </c>
      <c r="DX10" s="8">
        <f t="shared" si="1"/>
        <v>17014.094288304626</v>
      </c>
      <c r="DY10" s="8">
        <f t="shared" si="2"/>
        <v>14115.375339981863</v>
      </c>
      <c r="DZ10" s="8">
        <f t="shared" si="3"/>
        <v>8859.2819582955563</v>
      </c>
    </row>
    <row r="11" spans="1:130" x14ac:dyDescent="0.2">
      <c r="A11" t="s">
        <v>137</v>
      </c>
      <c r="B11" t="s">
        <v>148</v>
      </c>
      <c r="C11" t="s">
        <v>149</v>
      </c>
      <c r="D11" s="8">
        <f>SUM(Table3253[[#This Row],[0]:[90]])</f>
        <v>49818</v>
      </c>
      <c r="E11" s="8">
        <f>SUM(Table3253[[#This Row],[0]:[15]])</f>
        <v>8903</v>
      </c>
      <c r="F11" s="8">
        <f>SUM(Table3253[[#This Row],[16]:[64]])</f>
        <v>30836</v>
      </c>
      <c r="G11" s="8">
        <f>SUM(Table3253[[#This Row],[65]:[90]])</f>
        <v>10079</v>
      </c>
      <c r="H11" s="8">
        <f>SUM(Table3253[[#This Row],[85]:[90]])</f>
        <v>1255</v>
      </c>
      <c r="I11" s="8">
        <f>SUM(Table3253[[#This Row],[0]:[17]])</f>
        <v>10096</v>
      </c>
      <c r="J11" s="8">
        <f>SUM(Table3253[[#This Row],[18]:[64]])</f>
        <v>29643</v>
      </c>
      <c r="K11" s="8">
        <f>SUM(Table3253[[#This Row],[0]:[4]])</f>
        <v>2494</v>
      </c>
      <c r="L11" s="8">
        <f>SUM(Table3253[[#This Row],[5]:[15]])</f>
        <v>6409</v>
      </c>
      <c r="M11" s="8">
        <f>SUM(Table3253[[#This Row],[16]:[24]])</f>
        <v>4703</v>
      </c>
      <c r="N11" s="8">
        <f>SUM(Table3253[[#This Row],[25]:[49]])</f>
        <v>15157</v>
      </c>
      <c r="O11" s="8">
        <f>SUM(Table3253[[#This Row],[50]:[64]])</f>
        <v>10976</v>
      </c>
      <c r="P11" s="8">
        <f>SUM(Table3253[[#This Row],[65]:[74]])</f>
        <v>5406</v>
      </c>
      <c r="Q11" s="8">
        <f>SUM(Table3253[[#This Row],[75]:[84]])</f>
        <v>3418</v>
      </c>
      <c r="R11" s="8">
        <f>SUM(Table3253[[#This Row],[5]:[9]])</f>
        <v>2831</v>
      </c>
      <c r="S11" s="8">
        <f>SUM(Table3253[[#This Row],[10]:[14]])</f>
        <v>3002</v>
      </c>
      <c r="T11" s="8">
        <f>SUM(Table3253[[#This Row],[15]:[19]])</f>
        <v>2802</v>
      </c>
      <c r="U11" s="8">
        <f>SUM(Table3253[[#This Row],[20]:[24]])</f>
        <v>2477</v>
      </c>
      <c r="V11" s="8">
        <f>SUM(Table3253[[#This Row],[25]:[29]])</f>
        <v>2889</v>
      </c>
      <c r="W11" s="8">
        <f>SUM(Table3253[[#This Row],[30]:[34]])</f>
        <v>3135</v>
      </c>
      <c r="X11" s="8">
        <f>SUM(Table3253[[#This Row],[35]:[39]])</f>
        <v>3194</v>
      </c>
      <c r="Y11" s="8">
        <f>SUM(Table3253[[#This Row],[40]:[44]])</f>
        <v>3068</v>
      </c>
      <c r="Z11" s="8">
        <f>SUM(Table3253[[#This Row],[45]:[49]])</f>
        <v>2871</v>
      </c>
      <c r="AA11" s="8">
        <f>SUM(Table3253[[#This Row],[50]:[54]])</f>
        <v>3547</v>
      </c>
      <c r="AB11" s="8">
        <f>SUM(Table3253[[#This Row],[55]:[59]])</f>
        <v>3803</v>
      </c>
      <c r="AC11" s="8">
        <f>SUM(Table3253[[#This Row],[60]:[64]])</f>
        <v>3626</v>
      </c>
      <c r="AD11" s="8">
        <f>SUM(Table3253[[#This Row],[65]:[69]])</f>
        <v>2982</v>
      </c>
      <c r="AE11" s="8">
        <f>SUM(Table3253[[#This Row],[70]:[74]])</f>
        <v>2424</v>
      </c>
      <c r="AF11" s="8">
        <f>SUM(Table3253[[#This Row],[75]:[79]])</f>
        <v>2070</v>
      </c>
      <c r="AG11" s="8">
        <f>SUM(Table3253[[#This Row],[80]:[84]])</f>
        <v>1348</v>
      </c>
      <c r="AH11" s="8">
        <f>SUM(Table3253[[#This Row],[85]:[89]])</f>
        <v>873</v>
      </c>
      <c r="AI11" s="8">
        <f>Table3253[[#This Row],[90]]</f>
        <v>382</v>
      </c>
      <c r="AJ11" s="8">
        <v>470</v>
      </c>
      <c r="AK11" s="8">
        <v>499</v>
      </c>
      <c r="AL11" s="8">
        <v>485</v>
      </c>
      <c r="AM11" s="8">
        <v>537</v>
      </c>
      <c r="AN11" s="8">
        <v>503</v>
      </c>
      <c r="AO11" s="8">
        <v>510</v>
      </c>
      <c r="AP11" s="8">
        <v>602</v>
      </c>
      <c r="AQ11" s="8">
        <v>550</v>
      </c>
      <c r="AR11" s="8">
        <v>562</v>
      </c>
      <c r="AS11" s="8">
        <v>607</v>
      </c>
      <c r="AT11" s="8">
        <v>588</v>
      </c>
      <c r="AU11" s="8">
        <v>650</v>
      </c>
      <c r="AV11" s="8">
        <v>603</v>
      </c>
      <c r="AW11" s="8">
        <v>598</v>
      </c>
      <c r="AX11" s="8">
        <v>563</v>
      </c>
      <c r="AY11" s="8">
        <v>576</v>
      </c>
      <c r="AZ11" s="8">
        <v>590</v>
      </c>
      <c r="BA11" s="8">
        <v>603</v>
      </c>
      <c r="BB11" s="8">
        <v>525</v>
      </c>
      <c r="BC11" s="8">
        <v>508</v>
      </c>
      <c r="BD11" s="8">
        <v>562</v>
      </c>
      <c r="BE11" s="8">
        <v>513</v>
      </c>
      <c r="BF11" s="8">
        <v>457</v>
      </c>
      <c r="BG11" s="8">
        <v>487</v>
      </c>
      <c r="BH11" s="8">
        <v>458</v>
      </c>
      <c r="BI11" s="8">
        <v>535</v>
      </c>
      <c r="BJ11" s="8">
        <v>577</v>
      </c>
      <c r="BK11" s="8">
        <v>589</v>
      </c>
      <c r="BL11" s="8">
        <v>567</v>
      </c>
      <c r="BM11" s="8">
        <v>621</v>
      </c>
      <c r="BN11" s="8">
        <v>587</v>
      </c>
      <c r="BO11" s="8">
        <v>648</v>
      </c>
      <c r="BP11" s="8">
        <v>609</v>
      </c>
      <c r="BQ11" s="8">
        <v>606</v>
      </c>
      <c r="BR11" s="8">
        <v>685</v>
      </c>
      <c r="BS11" s="8">
        <v>655</v>
      </c>
      <c r="BT11" s="8">
        <v>621</v>
      </c>
      <c r="BU11" s="8">
        <v>629</v>
      </c>
      <c r="BV11" s="8">
        <v>655</v>
      </c>
      <c r="BW11" s="8">
        <v>634</v>
      </c>
      <c r="BX11" s="8">
        <v>633</v>
      </c>
      <c r="BY11" s="8">
        <v>632</v>
      </c>
      <c r="BZ11" s="8">
        <v>651</v>
      </c>
      <c r="CA11" s="8">
        <v>623</v>
      </c>
      <c r="CB11" s="8">
        <v>529</v>
      </c>
      <c r="CC11" s="8">
        <v>535</v>
      </c>
      <c r="CD11" s="8">
        <v>560</v>
      </c>
      <c r="CE11" s="8">
        <v>529</v>
      </c>
      <c r="CF11" s="8">
        <v>608</v>
      </c>
      <c r="CG11" s="8">
        <v>639</v>
      </c>
      <c r="CH11" s="8">
        <v>708</v>
      </c>
      <c r="CI11" s="8">
        <v>728</v>
      </c>
      <c r="CJ11" s="8">
        <v>658</v>
      </c>
      <c r="CK11" s="8">
        <v>714</v>
      </c>
      <c r="CL11" s="8">
        <v>739</v>
      </c>
      <c r="CM11" s="8">
        <v>731</v>
      </c>
      <c r="CN11" s="8">
        <v>755</v>
      </c>
      <c r="CO11" s="8">
        <v>806</v>
      </c>
      <c r="CP11" s="8">
        <v>771</v>
      </c>
      <c r="CQ11" s="8">
        <v>740</v>
      </c>
      <c r="CR11" s="8">
        <v>746</v>
      </c>
      <c r="CS11" s="8">
        <v>751</v>
      </c>
      <c r="CT11" s="8">
        <v>702</v>
      </c>
      <c r="CU11" s="8">
        <v>723</v>
      </c>
      <c r="CV11" s="8">
        <v>704</v>
      </c>
      <c r="CW11" s="8">
        <v>627</v>
      </c>
      <c r="CX11" s="8">
        <v>626</v>
      </c>
      <c r="CY11" s="8">
        <v>618</v>
      </c>
      <c r="CZ11" s="8">
        <v>589</v>
      </c>
      <c r="DA11" s="8">
        <v>522</v>
      </c>
      <c r="DB11" s="8">
        <v>454</v>
      </c>
      <c r="DC11" s="8">
        <v>507</v>
      </c>
      <c r="DD11" s="8">
        <v>494</v>
      </c>
      <c r="DE11" s="8">
        <v>499</v>
      </c>
      <c r="DF11" s="8">
        <v>470</v>
      </c>
      <c r="DG11" s="8">
        <v>559</v>
      </c>
      <c r="DH11" s="8">
        <v>413</v>
      </c>
      <c r="DI11" s="8">
        <v>417</v>
      </c>
      <c r="DJ11" s="8">
        <v>381</v>
      </c>
      <c r="DK11" s="8">
        <v>300</v>
      </c>
      <c r="DL11" s="8">
        <v>283</v>
      </c>
      <c r="DM11" s="8">
        <v>283</v>
      </c>
      <c r="DN11" s="8">
        <v>265</v>
      </c>
      <c r="DO11" s="8">
        <v>256</v>
      </c>
      <c r="DP11" s="8">
        <v>261</v>
      </c>
      <c r="DQ11" s="8">
        <v>235</v>
      </c>
      <c r="DR11" s="8">
        <v>183</v>
      </c>
      <c r="DS11" s="8">
        <v>187</v>
      </c>
      <c r="DT11" s="8">
        <v>139</v>
      </c>
      <c r="DU11" s="8">
        <v>129</v>
      </c>
      <c r="DV11" s="8">
        <v>382</v>
      </c>
      <c r="DW11" s="8">
        <f t="shared" si="0"/>
        <v>30836</v>
      </c>
      <c r="DX11" s="8">
        <f t="shared" si="1"/>
        <v>3510</v>
      </c>
      <c r="DY11" s="8">
        <f t="shared" si="2"/>
        <v>15157</v>
      </c>
      <c r="DZ11" s="8">
        <f t="shared" si="3"/>
        <v>10976</v>
      </c>
    </row>
    <row r="12" spans="1:130" x14ac:dyDescent="0.2">
      <c r="A12" t="s">
        <v>137</v>
      </c>
      <c r="B12" t="s">
        <v>150</v>
      </c>
      <c r="C12" t="s">
        <v>151</v>
      </c>
      <c r="D12" s="8">
        <f>SUM(Table3253[[#This Row],[0]:[90]])</f>
        <v>51910</v>
      </c>
      <c r="E12" s="8">
        <f>SUM(Table3253[[#This Row],[0]:[15]])</f>
        <v>9214</v>
      </c>
      <c r="F12" s="8">
        <f>SUM(Table3253[[#This Row],[16]:[64]])</f>
        <v>31915</v>
      </c>
      <c r="G12" s="8">
        <f>SUM(Table3253[[#This Row],[65]:[90]])</f>
        <v>10781</v>
      </c>
      <c r="H12" s="8">
        <f>SUM(Table3253[[#This Row],[85]:[90]])</f>
        <v>1255</v>
      </c>
      <c r="I12" s="8">
        <f>SUM(Table3253[[#This Row],[0]:[17]])</f>
        <v>10409</v>
      </c>
      <c r="J12" s="8">
        <f>SUM(Table3253[[#This Row],[18]:[64]])</f>
        <v>30720</v>
      </c>
      <c r="K12" s="8">
        <f>SUM(Table3253[[#This Row],[0]:[4]])</f>
        <v>2598</v>
      </c>
      <c r="L12" s="8">
        <f>SUM(Table3253[[#This Row],[5]:[15]])</f>
        <v>6616</v>
      </c>
      <c r="M12" s="8">
        <f>SUM(Table3253[[#This Row],[16]:[24]])</f>
        <v>5143</v>
      </c>
      <c r="N12" s="8">
        <f>SUM(Table3253[[#This Row],[25]:[49]])</f>
        <v>15263</v>
      </c>
      <c r="O12" s="8">
        <f>SUM(Table3253[[#This Row],[50]:[64]])</f>
        <v>11509</v>
      </c>
      <c r="P12" s="8">
        <f>SUM(Table3253[[#This Row],[65]:[74]])</f>
        <v>5882</v>
      </c>
      <c r="Q12" s="8">
        <f>SUM(Table3253[[#This Row],[75]:[84]])</f>
        <v>3644</v>
      </c>
      <c r="R12" s="8">
        <f>SUM(Table3253[[#This Row],[5]:[9]])</f>
        <v>2965</v>
      </c>
      <c r="S12" s="8">
        <f>SUM(Table3253[[#This Row],[10]:[14]])</f>
        <v>3039</v>
      </c>
      <c r="T12" s="8">
        <f>SUM(Table3253[[#This Row],[15]:[19]])</f>
        <v>2930</v>
      </c>
      <c r="U12" s="8">
        <f>SUM(Table3253[[#This Row],[20]:[24]])</f>
        <v>2825</v>
      </c>
      <c r="V12" s="8">
        <f>SUM(Table3253[[#This Row],[25]:[29]])</f>
        <v>3083</v>
      </c>
      <c r="W12" s="8">
        <f>SUM(Table3253[[#This Row],[30]:[34]])</f>
        <v>3184</v>
      </c>
      <c r="X12" s="8">
        <f>SUM(Table3253[[#This Row],[35]:[39]])</f>
        <v>3154</v>
      </c>
      <c r="Y12" s="8">
        <f>SUM(Table3253[[#This Row],[40]:[44]])</f>
        <v>2991</v>
      </c>
      <c r="Z12" s="8">
        <f>SUM(Table3253[[#This Row],[45]:[49]])</f>
        <v>2851</v>
      </c>
      <c r="AA12" s="8">
        <f>SUM(Table3253[[#This Row],[50]:[54]])</f>
        <v>3637</v>
      </c>
      <c r="AB12" s="8">
        <f>SUM(Table3253[[#This Row],[55]:[59]])</f>
        <v>4113</v>
      </c>
      <c r="AC12" s="8">
        <f>SUM(Table3253[[#This Row],[60]:[64]])</f>
        <v>3759</v>
      </c>
      <c r="AD12" s="8">
        <f>SUM(Table3253[[#This Row],[65]:[69]])</f>
        <v>3150</v>
      </c>
      <c r="AE12" s="8">
        <f>SUM(Table3253[[#This Row],[70]:[74]])</f>
        <v>2732</v>
      </c>
      <c r="AF12" s="8">
        <f>SUM(Table3253[[#This Row],[75]:[79]])</f>
        <v>2218</v>
      </c>
      <c r="AG12" s="8">
        <f>SUM(Table3253[[#This Row],[80]:[84]])</f>
        <v>1426</v>
      </c>
      <c r="AH12" s="8">
        <f>SUM(Table3253[[#This Row],[85]:[89]])</f>
        <v>863</v>
      </c>
      <c r="AI12" s="8">
        <f>Table3253[[#This Row],[90]]</f>
        <v>392</v>
      </c>
      <c r="AJ12" s="8">
        <v>487</v>
      </c>
      <c r="AK12" s="8">
        <v>487</v>
      </c>
      <c r="AL12" s="8">
        <v>517</v>
      </c>
      <c r="AM12" s="8">
        <v>532</v>
      </c>
      <c r="AN12" s="8">
        <v>575</v>
      </c>
      <c r="AO12" s="8">
        <v>583</v>
      </c>
      <c r="AP12" s="8">
        <v>604</v>
      </c>
      <c r="AQ12" s="8">
        <v>543</v>
      </c>
      <c r="AR12" s="8">
        <v>591</v>
      </c>
      <c r="AS12" s="8">
        <v>644</v>
      </c>
      <c r="AT12" s="8">
        <v>627</v>
      </c>
      <c r="AU12" s="8">
        <v>623</v>
      </c>
      <c r="AV12" s="8">
        <v>611</v>
      </c>
      <c r="AW12" s="8">
        <v>556</v>
      </c>
      <c r="AX12" s="8">
        <v>622</v>
      </c>
      <c r="AY12" s="8">
        <v>612</v>
      </c>
      <c r="AZ12" s="8">
        <v>573</v>
      </c>
      <c r="BA12" s="8">
        <v>622</v>
      </c>
      <c r="BB12" s="8">
        <v>556</v>
      </c>
      <c r="BC12" s="8">
        <v>567</v>
      </c>
      <c r="BD12" s="8">
        <v>692</v>
      </c>
      <c r="BE12" s="8">
        <v>570</v>
      </c>
      <c r="BF12" s="8">
        <v>537</v>
      </c>
      <c r="BG12" s="8">
        <v>500</v>
      </c>
      <c r="BH12" s="8">
        <v>526</v>
      </c>
      <c r="BI12" s="8">
        <v>608</v>
      </c>
      <c r="BJ12" s="8">
        <v>641</v>
      </c>
      <c r="BK12" s="8">
        <v>583</v>
      </c>
      <c r="BL12" s="8">
        <v>597</v>
      </c>
      <c r="BM12" s="8">
        <v>654</v>
      </c>
      <c r="BN12" s="8">
        <v>653</v>
      </c>
      <c r="BO12" s="8">
        <v>685</v>
      </c>
      <c r="BP12" s="8">
        <v>605</v>
      </c>
      <c r="BQ12" s="8">
        <v>608</v>
      </c>
      <c r="BR12" s="8">
        <v>633</v>
      </c>
      <c r="BS12" s="8">
        <v>637</v>
      </c>
      <c r="BT12" s="8">
        <v>653</v>
      </c>
      <c r="BU12" s="8">
        <v>623</v>
      </c>
      <c r="BV12" s="8">
        <v>646</v>
      </c>
      <c r="BW12" s="8">
        <v>595</v>
      </c>
      <c r="BX12" s="8">
        <v>632</v>
      </c>
      <c r="BY12" s="8">
        <v>608</v>
      </c>
      <c r="BZ12" s="8">
        <v>603</v>
      </c>
      <c r="CA12" s="8">
        <v>600</v>
      </c>
      <c r="CB12" s="8">
        <v>548</v>
      </c>
      <c r="CC12" s="8">
        <v>520</v>
      </c>
      <c r="CD12" s="8">
        <v>552</v>
      </c>
      <c r="CE12" s="8">
        <v>581</v>
      </c>
      <c r="CF12" s="8">
        <v>588</v>
      </c>
      <c r="CG12" s="8">
        <v>610</v>
      </c>
      <c r="CH12" s="8">
        <v>673</v>
      </c>
      <c r="CI12" s="8">
        <v>765</v>
      </c>
      <c r="CJ12" s="8">
        <v>703</v>
      </c>
      <c r="CK12" s="8">
        <v>760</v>
      </c>
      <c r="CL12" s="8">
        <v>736</v>
      </c>
      <c r="CM12" s="8">
        <v>852</v>
      </c>
      <c r="CN12" s="8">
        <v>800</v>
      </c>
      <c r="CO12" s="8">
        <v>831</v>
      </c>
      <c r="CP12" s="8">
        <v>812</v>
      </c>
      <c r="CQ12" s="8">
        <v>818</v>
      </c>
      <c r="CR12" s="8">
        <v>819</v>
      </c>
      <c r="CS12" s="8">
        <v>756</v>
      </c>
      <c r="CT12" s="8">
        <v>694</v>
      </c>
      <c r="CU12" s="8">
        <v>800</v>
      </c>
      <c r="CV12" s="8">
        <v>690</v>
      </c>
      <c r="CW12" s="8">
        <v>689</v>
      </c>
      <c r="CX12" s="8">
        <v>647</v>
      </c>
      <c r="CY12" s="8">
        <v>615</v>
      </c>
      <c r="CZ12" s="8">
        <v>628</v>
      </c>
      <c r="DA12" s="8">
        <v>571</v>
      </c>
      <c r="DB12" s="8">
        <v>526</v>
      </c>
      <c r="DC12" s="8">
        <v>566</v>
      </c>
      <c r="DD12" s="8">
        <v>530</v>
      </c>
      <c r="DE12" s="8">
        <v>551</v>
      </c>
      <c r="DF12" s="8">
        <v>559</v>
      </c>
      <c r="DG12" s="8">
        <v>496</v>
      </c>
      <c r="DH12" s="8">
        <v>480</v>
      </c>
      <c r="DI12" s="8">
        <v>461</v>
      </c>
      <c r="DJ12" s="8">
        <v>432</v>
      </c>
      <c r="DK12" s="8">
        <v>349</v>
      </c>
      <c r="DL12" s="8">
        <v>350</v>
      </c>
      <c r="DM12" s="8">
        <v>306</v>
      </c>
      <c r="DN12" s="8">
        <v>277</v>
      </c>
      <c r="DO12" s="8">
        <v>263</v>
      </c>
      <c r="DP12" s="8">
        <v>230</v>
      </c>
      <c r="DQ12" s="8">
        <v>196</v>
      </c>
      <c r="DR12" s="8">
        <v>201</v>
      </c>
      <c r="DS12" s="8">
        <v>170</v>
      </c>
      <c r="DT12" s="8">
        <v>167</v>
      </c>
      <c r="DU12" s="8">
        <v>129</v>
      </c>
      <c r="DV12" s="8">
        <v>392</v>
      </c>
      <c r="DW12" s="8">
        <f t="shared" si="0"/>
        <v>31915</v>
      </c>
      <c r="DX12" s="8">
        <f t="shared" si="1"/>
        <v>3948</v>
      </c>
      <c r="DY12" s="8">
        <f t="shared" si="2"/>
        <v>15263</v>
      </c>
      <c r="DZ12" s="8">
        <f t="shared" si="3"/>
        <v>11509</v>
      </c>
    </row>
    <row r="13" spans="1:130" x14ac:dyDescent="0.2">
      <c r="A13" t="s">
        <v>137</v>
      </c>
      <c r="B13" t="s">
        <v>152</v>
      </c>
      <c r="C13" t="s">
        <v>153</v>
      </c>
      <c r="D13" s="8">
        <f>SUM(Table3253[[#This Row],[0]:[90]])</f>
        <v>58513.782102867008</v>
      </c>
      <c r="E13" s="8">
        <f>SUM(Table3253[[#This Row],[0]:[15]])</f>
        <v>10277.178305893347</v>
      </c>
      <c r="F13" s="8">
        <f>SUM(Table3253[[#This Row],[16]:[64]])</f>
        <v>35439.692751163922</v>
      </c>
      <c r="G13" s="8">
        <f>SUM(Table3253[[#This Row],[65]:[90]])</f>
        <v>12796.911045809768</v>
      </c>
      <c r="H13" s="8">
        <f>SUM(Table3253[[#This Row],[85]:[90]])</f>
        <v>1345.6449228577364</v>
      </c>
      <c r="I13" s="8">
        <f>SUM(Table3253[[#This Row],[0]:[17]])</f>
        <v>11567.134069532533</v>
      </c>
      <c r="J13" s="8">
        <f>SUM(Table3253[[#This Row],[18]:[64]])</f>
        <v>34149.736987524731</v>
      </c>
      <c r="K13" s="8">
        <f>SUM(Table3253[[#This Row],[0]:[4]])</f>
        <v>2922.6632796565409</v>
      </c>
      <c r="L13" s="8">
        <f>SUM(Table3253[[#This Row],[5]:[15]])</f>
        <v>7354.5150262368052</v>
      </c>
      <c r="M13" s="8">
        <f>SUM(Table3253[[#This Row],[16]:[24]])</f>
        <v>5210.9980804819734</v>
      </c>
      <c r="N13" s="8">
        <f>SUM(Table3253[[#This Row],[25]:[49]])</f>
        <v>17287.145696132175</v>
      </c>
      <c r="O13" s="8">
        <f>SUM(Table3253[[#This Row],[50]:[64]])</f>
        <v>12941.548974549767</v>
      </c>
      <c r="P13" s="8">
        <f>SUM(Table3253[[#This Row],[65]:[74]])</f>
        <v>7121.0925620449298</v>
      </c>
      <c r="Q13" s="8">
        <f>SUM(Table3253[[#This Row],[75]:[84]])</f>
        <v>4330.1735609071002</v>
      </c>
      <c r="R13" s="8">
        <f>SUM(Table3253[[#This Row],[5]:[9]])</f>
        <v>3231.3604706634828</v>
      </c>
      <c r="S13" s="8">
        <f>SUM(Table3253[[#This Row],[10]:[14]])</f>
        <v>3476.382016309969</v>
      </c>
      <c r="T13" s="8">
        <f>SUM(Table3253[[#This Row],[15]:[19]])</f>
        <v>3137.9690058628648</v>
      </c>
      <c r="U13" s="8">
        <f>SUM(Table3253[[#This Row],[20]:[24]])</f>
        <v>2719.8016138824623</v>
      </c>
      <c r="V13" s="8">
        <f>SUM(Table3253[[#This Row],[25]:[29]])</f>
        <v>3042.1013058586614</v>
      </c>
      <c r="W13" s="8">
        <f>SUM(Table3253[[#This Row],[30]:[34]])</f>
        <v>3560.8317508629252</v>
      </c>
      <c r="X13" s="8">
        <f>SUM(Table3253[[#This Row],[35]:[39]])</f>
        <v>3663.2170379922231</v>
      </c>
      <c r="Y13" s="8">
        <f>SUM(Table3253[[#This Row],[40]:[44]])</f>
        <v>3604.5454610488077</v>
      </c>
      <c r="Z13" s="8">
        <f>SUM(Table3253[[#This Row],[45]:[49]])</f>
        <v>3416.4501403695554</v>
      </c>
      <c r="AA13" s="8">
        <f>SUM(Table3253[[#This Row],[50]:[54]])</f>
        <v>4282.9781240419488</v>
      </c>
      <c r="AB13" s="8">
        <f>SUM(Table3253[[#This Row],[55]:[59]])</f>
        <v>4587.0048897501565</v>
      </c>
      <c r="AC13" s="8">
        <f>SUM(Table3253[[#This Row],[60]:[64]])</f>
        <v>4071.5659607576636</v>
      </c>
      <c r="AD13" s="8">
        <f>SUM(Table3253[[#This Row],[65]:[69]])</f>
        <v>3715.5538374047019</v>
      </c>
      <c r="AE13" s="8">
        <f>SUM(Table3253[[#This Row],[70]:[74]])</f>
        <v>3405.5387246402283</v>
      </c>
      <c r="AF13" s="8">
        <f>SUM(Table3253[[#This Row],[75]:[79]])</f>
        <v>2687.4825802719561</v>
      </c>
      <c r="AG13" s="8">
        <f>SUM(Table3253[[#This Row],[80]:[84]])</f>
        <v>1642.6909806351446</v>
      </c>
      <c r="AH13" s="8">
        <f>SUM(Table3253[[#This Row],[85]:[89]])</f>
        <v>919.17441740241509</v>
      </c>
      <c r="AI13" s="8">
        <f>Table3253[[#This Row],[90]]</f>
        <v>426.47050545532142</v>
      </c>
      <c r="AJ13" s="8">
        <v>520.95641114538091</v>
      </c>
      <c r="AK13" s="8">
        <v>596.62869122254517</v>
      </c>
      <c r="AL13" s="8">
        <v>602.30288097084997</v>
      </c>
      <c r="AM13" s="8">
        <v>605.13752634041828</v>
      </c>
      <c r="AN13" s="8">
        <v>597.63776997734635</v>
      </c>
      <c r="AO13" s="8">
        <v>602.87573223349989</v>
      </c>
      <c r="AP13" s="8">
        <v>650.45396992614246</v>
      </c>
      <c r="AQ13" s="8">
        <v>663.77970805307677</v>
      </c>
      <c r="AR13" s="8">
        <v>659.64728037844964</v>
      </c>
      <c r="AS13" s="8">
        <v>654.60378007231441</v>
      </c>
      <c r="AT13" s="8">
        <v>711.69432934774522</v>
      </c>
      <c r="AU13" s="8">
        <v>684.28229330138447</v>
      </c>
      <c r="AV13" s="8">
        <v>705.13347420013156</v>
      </c>
      <c r="AW13" s="8">
        <v>677.10636532062199</v>
      </c>
      <c r="AX13" s="8">
        <v>698.16555414008621</v>
      </c>
      <c r="AY13" s="8">
        <v>646.772539263353</v>
      </c>
      <c r="AZ13" s="8">
        <v>658.68382782823858</v>
      </c>
      <c r="BA13" s="8">
        <v>631.27193581094684</v>
      </c>
      <c r="BB13" s="8">
        <v>594.51393385714846</v>
      </c>
      <c r="BC13" s="8">
        <v>606.72676910317796</v>
      </c>
      <c r="BD13" s="8">
        <v>613.23191189624254</v>
      </c>
      <c r="BE13" s="8">
        <v>541.41650355619527</v>
      </c>
      <c r="BF13" s="8">
        <v>548.47873704730409</v>
      </c>
      <c r="BG13" s="8">
        <v>501.33723069136005</v>
      </c>
      <c r="BH13" s="8">
        <v>515.33723069135999</v>
      </c>
      <c r="BI13" s="8">
        <v>611.47185602178183</v>
      </c>
      <c r="BJ13" s="8">
        <v>594.85301873906371</v>
      </c>
      <c r="BK13" s="8">
        <v>593.28038333630707</v>
      </c>
      <c r="BL13" s="8">
        <v>612.05137245006085</v>
      </c>
      <c r="BM13" s="8">
        <v>630.44467531144812</v>
      </c>
      <c r="BN13" s="8">
        <v>692.56602571771305</v>
      </c>
      <c r="BO13" s="8">
        <v>676.33942842063891</v>
      </c>
      <c r="BP13" s="8">
        <v>713.73691073372231</v>
      </c>
      <c r="BQ13" s="8">
        <v>737.08188589017755</v>
      </c>
      <c r="BR13" s="8">
        <v>741.10750010067341</v>
      </c>
      <c r="BS13" s="8">
        <v>731.17755025512247</v>
      </c>
      <c r="BT13" s="8">
        <v>746.22353627519078</v>
      </c>
      <c r="BU13" s="8">
        <v>732.19280697518082</v>
      </c>
      <c r="BV13" s="8">
        <v>690.47632353161634</v>
      </c>
      <c r="BW13" s="8">
        <v>763.14682095511262</v>
      </c>
      <c r="BX13" s="8">
        <v>733.84442725811857</v>
      </c>
      <c r="BY13" s="8">
        <v>760.62598972220326</v>
      </c>
      <c r="BZ13" s="8">
        <v>722.6919876628815</v>
      </c>
      <c r="CA13" s="8">
        <v>771.86330439867709</v>
      </c>
      <c r="CB13" s="8">
        <v>615.51975200692755</v>
      </c>
      <c r="CC13" s="8">
        <v>650.87998388344113</v>
      </c>
      <c r="CD13" s="8">
        <v>649.19691459605281</v>
      </c>
      <c r="CE13" s="8">
        <v>631.39697883595704</v>
      </c>
      <c r="CF13" s="8">
        <v>682.06810741541017</v>
      </c>
      <c r="CG13" s="8">
        <v>802.90815563869398</v>
      </c>
      <c r="CH13" s="8">
        <v>804.07669896983941</v>
      </c>
      <c r="CI13" s="8">
        <v>888.82391171341385</v>
      </c>
      <c r="CJ13" s="8">
        <v>798.31869701604091</v>
      </c>
      <c r="CK13" s="8">
        <v>901.6464888431849</v>
      </c>
      <c r="CL13" s="8">
        <v>890.11232749947021</v>
      </c>
      <c r="CM13" s="8">
        <v>907.4733342670728</v>
      </c>
      <c r="CN13" s="8">
        <v>902.18392773003427</v>
      </c>
      <c r="CO13" s="8">
        <v>926.73442538721031</v>
      </c>
      <c r="CP13" s="8">
        <v>936.10764412974254</v>
      </c>
      <c r="CQ13" s="8">
        <v>914.50555823609659</v>
      </c>
      <c r="CR13" s="8">
        <v>877.20444327473899</v>
      </c>
      <c r="CS13" s="8">
        <v>826.53713455195646</v>
      </c>
      <c r="CT13" s="8">
        <v>798.41826956568764</v>
      </c>
      <c r="CU13" s="8">
        <v>800.05625532944293</v>
      </c>
      <c r="CV13" s="8">
        <v>769.34985803583731</v>
      </c>
      <c r="CW13" s="8">
        <v>789.53976400102181</v>
      </c>
      <c r="CX13" s="8">
        <v>756.89183604289246</v>
      </c>
      <c r="CY13" s="8">
        <v>779.64003983138605</v>
      </c>
      <c r="CZ13" s="8">
        <v>691.10892293886309</v>
      </c>
      <c r="DA13" s="8">
        <v>698.37327459053859</v>
      </c>
      <c r="DB13" s="8">
        <v>671.01567216309024</v>
      </c>
      <c r="DC13" s="8">
        <v>697.45006174144078</v>
      </c>
      <c r="DD13" s="8">
        <v>685.55772222142195</v>
      </c>
      <c r="DE13" s="8">
        <v>682.08195808842265</v>
      </c>
      <c r="DF13" s="8">
        <v>669.43331042585271</v>
      </c>
      <c r="DG13" s="8">
        <v>729.4994523956002</v>
      </c>
      <c r="DH13" s="8">
        <v>501.20437137043069</v>
      </c>
      <c r="DI13" s="8">
        <v>543.81724654778486</v>
      </c>
      <c r="DJ13" s="8">
        <v>497.34133838571631</v>
      </c>
      <c r="DK13" s="8">
        <v>415.62017157242411</v>
      </c>
      <c r="DL13" s="8">
        <v>389.49889299698327</v>
      </c>
      <c r="DM13" s="8">
        <v>352.84365229354535</v>
      </c>
      <c r="DN13" s="8">
        <v>322.21325061557729</v>
      </c>
      <c r="DO13" s="8">
        <v>302.99850540447039</v>
      </c>
      <c r="DP13" s="8">
        <v>275.13667932456832</v>
      </c>
      <c r="DQ13" s="8">
        <v>263.4518441011719</v>
      </c>
      <c r="DR13" s="8">
        <v>206.56290914176017</v>
      </c>
      <c r="DS13" s="8">
        <v>178.8142736334801</v>
      </c>
      <c r="DT13" s="8">
        <v>146.26889106581805</v>
      </c>
      <c r="DU13" s="8">
        <v>124.07649946018493</v>
      </c>
      <c r="DV13" s="8">
        <v>426.47050545532142</v>
      </c>
      <c r="DW13" s="8">
        <f t="shared" si="0"/>
        <v>35439.692751163922</v>
      </c>
      <c r="DX13" s="8">
        <f t="shared" si="1"/>
        <v>3921.0423168427888</v>
      </c>
      <c r="DY13" s="8">
        <f t="shared" si="2"/>
        <v>17287.145696132175</v>
      </c>
      <c r="DZ13" s="8">
        <f t="shared" si="3"/>
        <v>12941.548974549767</v>
      </c>
    </row>
    <row r="14" spans="1:130" x14ac:dyDescent="0.2">
      <c r="A14" t="s">
        <v>137</v>
      </c>
      <c r="B14" t="s">
        <v>154</v>
      </c>
      <c r="C14" t="s">
        <v>155</v>
      </c>
      <c r="D14" s="8">
        <f>SUM(Table3253[[#This Row],[0]:[90]])</f>
        <v>53681.317604818549</v>
      </c>
      <c r="E14" s="8">
        <f>SUM(Table3253[[#This Row],[0]:[15]])</f>
        <v>9391.7134325050029</v>
      </c>
      <c r="F14" s="8">
        <f>SUM(Table3253[[#This Row],[16]:[64]])</f>
        <v>33083.61322915012</v>
      </c>
      <c r="G14" s="8">
        <f>SUM(Table3253[[#This Row],[65]:[90]])</f>
        <v>11205.990943163446</v>
      </c>
      <c r="H14" s="8">
        <f>SUM(Table3253[[#This Row],[85]:[90]])</f>
        <v>1135.8751230076762</v>
      </c>
      <c r="I14" s="8">
        <f>SUM(Table3253[[#This Row],[0]:[17]])</f>
        <v>10485.573093597992</v>
      </c>
      <c r="J14" s="8">
        <f>SUM(Table3253[[#This Row],[18]:[64]])</f>
        <v>31989.753568057131</v>
      </c>
      <c r="K14" s="8">
        <f>SUM(Table3253[[#This Row],[0]:[4]])</f>
        <v>2828.0294323821627</v>
      </c>
      <c r="L14" s="8">
        <f>SUM(Table3253[[#This Row],[5]:[15]])</f>
        <v>6563.6840001228411</v>
      </c>
      <c r="M14" s="8">
        <f>SUM(Table3253[[#This Row],[16]:[24]])</f>
        <v>5043.572442007805</v>
      </c>
      <c r="N14" s="8">
        <f>SUM(Table3253[[#This Row],[25]:[49]])</f>
        <v>16472.442038515925</v>
      </c>
      <c r="O14" s="8">
        <f>SUM(Table3253[[#This Row],[50]:[64]])</f>
        <v>11567.598748626389</v>
      </c>
      <c r="P14" s="8">
        <f>SUM(Table3253[[#This Row],[65]:[74]])</f>
        <v>6239.6495926893731</v>
      </c>
      <c r="Q14" s="8">
        <f>SUM(Table3253[[#This Row],[75]:[84]])</f>
        <v>3830.4662274663956</v>
      </c>
      <c r="R14" s="8">
        <f>SUM(Table3253[[#This Row],[5]:[9]])</f>
        <v>2909.9394875670455</v>
      </c>
      <c r="S14" s="8">
        <f>SUM(Table3253[[#This Row],[10]:[14]])</f>
        <v>3074.0255669034909</v>
      </c>
      <c r="T14" s="8">
        <f>SUM(Table3253[[#This Row],[15]:[19]])</f>
        <v>2841.584186653884</v>
      </c>
      <c r="U14" s="8">
        <f>SUM(Table3253[[#This Row],[20]:[24]])</f>
        <v>2781.7072010062266</v>
      </c>
      <c r="V14" s="8">
        <f>SUM(Table3253[[#This Row],[25]:[29]])</f>
        <v>3235.4192755865988</v>
      </c>
      <c r="W14" s="8">
        <f>SUM(Table3253[[#This Row],[30]:[34]])</f>
        <v>3702.9012146549044</v>
      </c>
      <c r="X14" s="8">
        <f>SUM(Table3253[[#This Row],[35]:[39]])</f>
        <v>3296.2772222496687</v>
      </c>
      <c r="Y14" s="8">
        <f>SUM(Table3253[[#This Row],[40]:[44]])</f>
        <v>3219.2360919543303</v>
      </c>
      <c r="Z14" s="8">
        <f>SUM(Table3253[[#This Row],[45]:[49]])</f>
        <v>3018.6082340704224</v>
      </c>
      <c r="AA14" s="8">
        <f>SUM(Table3253[[#This Row],[50]:[54]])</f>
        <v>3814.2358502784614</v>
      </c>
      <c r="AB14" s="8">
        <f>SUM(Table3253[[#This Row],[55]:[59]])</f>
        <v>4055.3534663129203</v>
      </c>
      <c r="AC14" s="8">
        <f>SUM(Table3253[[#This Row],[60]:[64]])</f>
        <v>3698.0094320350045</v>
      </c>
      <c r="AD14" s="8">
        <f>SUM(Table3253[[#This Row],[65]:[69]])</f>
        <v>3205.9136656354276</v>
      </c>
      <c r="AE14" s="8">
        <f>SUM(Table3253[[#This Row],[70]:[74]])</f>
        <v>3033.7359270539441</v>
      </c>
      <c r="AF14" s="8">
        <f>SUM(Table3253[[#This Row],[75]:[79]])</f>
        <v>2402.0917527108422</v>
      </c>
      <c r="AG14" s="8">
        <f>SUM(Table3253[[#This Row],[80]:[84]])</f>
        <v>1428.3744747555536</v>
      </c>
      <c r="AH14" s="8">
        <f>SUM(Table3253[[#This Row],[85]:[89]])</f>
        <v>784.49715930712455</v>
      </c>
      <c r="AI14" s="8">
        <f>Table3253[[#This Row],[90]]</f>
        <v>351.37796370055156</v>
      </c>
      <c r="AJ14" s="8">
        <v>561.8863843020174</v>
      </c>
      <c r="AK14" s="8">
        <v>561.2466469142264</v>
      </c>
      <c r="AL14" s="8">
        <v>571.88390345249331</v>
      </c>
      <c r="AM14" s="8">
        <v>581.89273063021324</v>
      </c>
      <c r="AN14" s="8">
        <v>551.11976708321265</v>
      </c>
      <c r="AO14" s="8">
        <v>590.25299324242224</v>
      </c>
      <c r="AP14" s="8">
        <v>576.50789585772907</v>
      </c>
      <c r="AQ14" s="8">
        <v>595.98596944736346</v>
      </c>
      <c r="AR14" s="8">
        <v>573.38679087827154</v>
      </c>
      <c r="AS14" s="8">
        <v>573.80583814125885</v>
      </c>
      <c r="AT14" s="8">
        <v>614.26816674833799</v>
      </c>
      <c r="AU14" s="8">
        <v>641.12611341140848</v>
      </c>
      <c r="AV14" s="8">
        <v>626.36140556548821</v>
      </c>
      <c r="AW14" s="8">
        <v>574.79949181306301</v>
      </c>
      <c r="AX14" s="8">
        <v>617.47038936519357</v>
      </c>
      <c r="AY14" s="8">
        <v>579.71894565230457</v>
      </c>
      <c r="AZ14" s="8">
        <v>570.73106683205663</v>
      </c>
      <c r="BA14" s="8">
        <v>523.12859426093246</v>
      </c>
      <c r="BB14" s="8">
        <v>582.97962311916763</v>
      </c>
      <c r="BC14" s="8">
        <v>585.02595678942293</v>
      </c>
      <c r="BD14" s="8">
        <v>645.5909228680116</v>
      </c>
      <c r="BE14" s="8">
        <v>547.88003797382157</v>
      </c>
      <c r="BF14" s="8">
        <v>537.53824286956046</v>
      </c>
      <c r="BG14" s="8">
        <v>544.14071544068463</v>
      </c>
      <c r="BH14" s="8">
        <v>506.55728185414796</v>
      </c>
      <c r="BI14" s="8">
        <v>607.45521585927793</v>
      </c>
      <c r="BJ14" s="8">
        <v>611.27508455317343</v>
      </c>
      <c r="BK14" s="8">
        <v>652.20723104880653</v>
      </c>
      <c r="BL14" s="8">
        <v>654.52306936364471</v>
      </c>
      <c r="BM14" s="8">
        <v>709.95867476169565</v>
      </c>
      <c r="BN14" s="8">
        <v>734.11976708321265</v>
      </c>
      <c r="BO14" s="8">
        <v>732.16667223010745</v>
      </c>
      <c r="BP14" s="8">
        <v>765.83122345404217</v>
      </c>
      <c r="BQ14" s="8">
        <v>735.28777720956509</v>
      </c>
      <c r="BR14" s="8">
        <v>735.4957746779769</v>
      </c>
      <c r="BS14" s="8">
        <v>673.5611473328197</v>
      </c>
      <c r="BT14" s="8">
        <v>679.4963461546165</v>
      </c>
      <c r="BU14" s="8">
        <v>668.7721971273952</v>
      </c>
      <c r="BV14" s="8">
        <v>619.41465704057885</v>
      </c>
      <c r="BW14" s="8">
        <v>655.03287459425826</v>
      </c>
      <c r="BX14" s="8">
        <v>668.65052067129818</v>
      </c>
      <c r="BY14" s="8">
        <v>640.34045720801623</v>
      </c>
      <c r="BZ14" s="8">
        <v>640.44309467952576</v>
      </c>
      <c r="CA14" s="8">
        <v>665.43369602516634</v>
      </c>
      <c r="CB14" s="8">
        <v>604.36832337032354</v>
      </c>
      <c r="CC14" s="8">
        <v>539.73493231072848</v>
      </c>
      <c r="CD14" s="8">
        <v>570.35563071393187</v>
      </c>
      <c r="CE14" s="8">
        <v>615.44309467952576</v>
      </c>
      <c r="CF14" s="8">
        <v>608.89273063021324</v>
      </c>
      <c r="CG14" s="8">
        <v>684.18184573602321</v>
      </c>
      <c r="CH14" s="8">
        <v>732.8400506317621</v>
      </c>
      <c r="CI14" s="8">
        <v>738.64474581974184</v>
      </c>
      <c r="CJ14" s="8">
        <v>743.81853079765051</v>
      </c>
      <c r="CK14" s="8">
        <v>767.18819206421904</v>
      </c>
      <c r="CL14" s="8">
        <v>831.7443309650879</v>
      </c>
      <c r="CM14" s="8">
        <v>852.97499122089039</v>
      </c>
      <c r="CN14" s="8">
        <v>803.89387358349234</v>
      </c>
      <c r="CO14" s="8">
        <v>799.42405569493826</v>
      </c>
      <c r="CP14" s="8">
        <v>785.26296337342126</v>
      </c>
      <c r="CQ14" s="8">
        <v>813.79758244017853</v>
      </c>
      <c r="CR14" s="8">
        <v>785.68917011711267</v>
      </c>
      <c r="CS14" s="8">
        <v>799.91811594299656</v>
      </c>
      <c r="CT14" s="8">
        <v>691.38793383155064</v>
      </c>
      <c r="CU14" s="8">
        <v>688.65109214793767</v>
      </c>
      <c r="CV14" s="8">
        <v>732.36311999540681</v>
      </c>
      <c r="CW14" s="8">
        <v>634.60723932720646</v>
      </c>
      <c r="CX14" s="8">
        <v>663.70377214638881</v>
      </c>
      <c r="CY14" s="8">
        <v>619.53633349667598</v>
      </c>
      <c r="CZ14" s="8">
        <v>644.2008847206107</v>
      </c>
      <c r="DA14" s="8">
        <v>643.86543594454542</v>
      </c>
      <c r="DB14" s="8">
        <v>627.18571121469495</v>
      </c>
      <c r="DC14" s="8">
        <v>620.42734969697051</v>
      </c>
      <c r="DD14" s="8">
        <v>612.07920826451357</v>
      </c>
      <c r="DE14" s="8">
        <v>568.75645214483995</v>
      </c>
      <c r="DF14" s="8">
        <v>605.28720573292549</v>
      </c>
      <c r="DG14" s="8">
        <v>645.58901349512712</v>
      </c>
      <c r="DH14" s="8">
        <v>537.27508455317343</v>
      </c>
      <c r="DI14" s="8">
        <v>434.66264185105024</v>
      </c>
      <c r="DJ14" s="8">
        <v>414.13823459116054</v>
      </c>
      <c r="DK14" s="8">
        <v>370.42677822033096</v>
      </c>
      <c r="DL14" s="8">
        <v>339.47038936519363</v>
      </c>
      <c r="DM14" s="8">
        <v>262.55671037750841</v>
      </c>
      <c r="DN14" s="8">
        <v>322.98539797072385</v>
      </c>
      <c r="DO14" s="8">
        <v>283.32084674678913</v>
      </c>
      <c r="DP14" s="8">
        <v>220.0411302953386</v>
      </c>
      <c r="DQ14" s="8">
        <v>237.88333197585376</v>
      </c>
      <c r="DR14" s="8">
        <v>182.26759527169844</v>
      </c>
      <c r="DS14" s="8">
        <v>146.05959780328652</v>
      </c>
      <c r="DT14" s="8">
        <v>130.68359020852222</v>
      </c>
      <c r="DU14" s="8">
        <v>87.603044047763689</v>
      </c>
      <c r="DV14" s="8">
        <v>351.37796370055156</v>
      </c>
      <c r="DW14" s="8">
        <f t="shared" si="0"/>
        <v>33083.61322915012</v>
      </c>
      <c r="DX14" s="8">
        <f t="shared" si="1"/>
        <v>3949.7127809148169</v>
      </c>
      <c r="DY14" s="8">
        <f t="shared" si="2"/>
        <v>16472.442038515925</v>
      </c>
      <c r="DZ14" s="8">
        <f t="shared" si="3"/>
        <v>11567.598748626389</v>
      </c>
    </row>
    <row r="15" spans="1:130" x14ac:dyDescent="0.2">
      <c r="A15" t="s">
        <v>137</v>
      </c>
      <c r="B15" t="s">
        <v>156</v>
      </c>
      <c r="C15" t="s">
        <v>157</v>
      </c>
      <c r="D15" s="8">
        <f>SUM(Table3253[[#This Row],[0]:[90]])</f>
        <v>33452.93506493506</v>
      </c>
      <c r="E15" s="8">
        <f>SUM(Table3253[[#This Row],[0]:[15]])</f>
        <v>6111.7142857142853</v>
      </c>
      <c r="F15" s="8">
        <f>SUM(Table3253[[#This Row],[16]:[64]])</f>
        <v>20489.688311688307</v>
      </c>
      <c r="G15" s="8">
        <f>SUM(Table3253[[#This Row],[65]:[90]])</f>
        <v>6851.5324675324655</v>
      </c>
      <c r="H15" s="8">
        <f>SUM(Table3253[[#This Row],[85]:[90]])</f>
        <v>703.55844155844159</v>
      </c>
      <c r="I15" s="8">
        <f>SUM(Table3253[[#This Row],[0]:[17]])</f>
        <v>6860.3896103896104</v>
      </c>
      <c r="J15" s="8">
        <f>SUM(Table3253[[#This Row],[18]:[64]])</f>
        <v>19741.012987012982</v>
      </c>
      <c r="K15" s="8">
        <f>SUM(Table3253[[#This Row],[0]:[4]])</f>
        <v>1623.6623376623377</v>
      </c>
      <c r="L15" s="8">
        <f>SUM(Table3253[[#This Row],[5]:[15]])</f>
        <v>4488.0519480519479</v>
      </c>
      <c r="M15" s="8">
        <f>SUM(Table3253[[#This Row],[16]:[24]])</f>
        <v>3137.3376623376626</v>
      </c>
      <c r="N15" s="8">
        <f>SUM(Table3253[[#This Row],[25]:[49]])</f>
        <v>10184.519480519481</v>
      </c>
      <c r="O15" s="8">
        <f>SUM(Table3253[[#This Row],[50]:[64]])</f>
        <v>7167.8311688311669</v>
      </c>
      <c r="P15" s="8">
        <f>SUM(Table3253[[#This Row],[65]:[74]])</f>
        <v>3831.0779220779218</v>
      </c>
      <c r="Q15" s="8">
        <f>SUM(Table3253[[#This Row],[75]:[84]])</f>
        <v>2316.8961038961043</v>
      </c>
      <c r="R15" s="8">
        <f>SUM(Table3253[[#This Row],[5]:[9]])</f>
        <v>1987.3116883116882</v>
      </c>
      <c r="S15" s="8">
        <f>SUM(Table3253[[#This Row],[10]:[14]])</f>
        <v>2100.5584415584417</v>
      </c>
      <c r="T15" s="8">
        <f>SUM(Table3253[[#This Row],[15]:[19]])</f>
        <v>1860.5974025974028</v>
      </c>
      <c r="U15" s="8">
        <f>SUM(Table3253[[#This Row],[20]:[24]])</f>
        <v>1676.9220779220777</v>
      </c>
      <c r="V15" s="8">
        <f>SUM(Table3253[[#This Row],[25]:[29]])</f>
        <v>2045.8831168831168</v>
      </c>
      <c r="W15" s="8">
        <f>SUM(Table3253[[#This Row],[30]:[34]])</f>
        <v>2163.4415584415583</v>
      </c>
      <c r="X15" s="8">
        <f>SUM(Table3253[[#This Row],[35]:[39]])</f>
        <v>2162.0259740259744</v>
      </c>
      <c r="Y15" s="8">
        <f>SUM(Table3253[[#This Row],[40]:[44]])</f>
        <v>1955.2987012987012</v>
      </c>
      <c r="Z15" s="8">
        <f>SUM(Table3253[[#This Row],[45]:[49]])</f>
        <v>1857.8701298701299</v>
      </c>
      <c r="AA15" s="8">
        <f>SUM(Table3253[[#This Row],[50]:[54]])</f>
        <v>2382.363636363636</v>
      </c>
      <c r="AB15" s="8">
        <f>SUM(Table3253[[#This Row],[55]:[59]])</f>
        <v>2522.0779220779223</v>
      </c>
      <c r="AC15" s="8">
        <f>SUM(Table3253[[#This Row],[60]:[64]])</f>
        <v>2263.3896103896104</v>
      </c>
      <c r="AD15" s="8">
        <f>SUM(Table3253[[#This Row],[65]:[69]])</f>
        <v>2041.1298701298701</v>
      </c>
      <c r="AE15" s="8">
        <f>SUM(Table3253[[#This Row],[70]:[74]])</f>
        <v>1789.9480519480521</v>
      </c>
      <c r="AF15" s="8">
        <f>SUM(Table3253[[#This Row],[75]:[79]])</f>
        <v>1518.3896103896104</v>
      </c>
      <c r="AG15" s="8">
        <f>SUM(Table3253[[#This Row],[80]:[84]])</f>
        <v>798.50649350649348</v>
      </c>
      <c r="AH15" s="8">
        <f>SUM(Table3253[[#This Row],[85]:[89]])</f>
        <v>453.72727272727275</v>
      </c>
      <c r="AI15" s="8">
        <f>Table3253[[#This Row],[90]]</f>
        <v>249.83116883116884</v>
      </c>
      <c r="AJ15" s="8">
        <v>337.09090909090912</v>
      </c>
      <c r="AK15" s="8">
        <v>294.71428571428572</v>
      </c>
      <c r="AL15" s="8">
        <v>316.33766233766232</v>
      </c>
      <c r="AM15" s="8">
        <v>333.24675324675326</v>
      </c>
      <c r="AN15" s="8">
        <v>342.27272727272725</v>
      </c>
      <c r="AO15" s="8">
        <v>345.18181818181819</v>
      </c>
      <c r="AP15" s="8">
        <v>388.11688311688312</v>
      </c>
      <c r="AQ15" s="8">
        <v>404.27272727272725</v>
      </c>
      <c r="AR15" s="8">
        <v>391.40259740259739</v>
      </c>
      <c r="AS15" s="8">
        <v>458.33766233766232</v>
      </c>
      <c r="AT15" s="8">
        <v>424.42857142857144</v>
      </c>
      <c r="AU15" s="8">
        <v>404.33766233766232</v>
      </c>
      <c r="AV15" s="8">
        <v>436.96103896103898</v>
      </c>
      <c r="AW15" s="8">
        <v>399.40259740259739</v>
      </c>
      <c r="AX15" s="8">
        <v>435.42857142857144</v>
      </c>
      <c r="AY15" s="8">
        <v>400.18181818181819</v>
      </c>
      <c r="AZ15" s="8">
        <v>388.33766233766232</v>
      </c>
      <c r="BA15" s="8">
        <v>360.33766233766232</v>
      </c>
      <c r="BB15" s="8">
        <v>350.02597402597405</v>
      </c>
      <c r="BC15" s="8">
        <v>361.71428571428572</v>
      </c>
      <c r="BD15" s="8">
        <v>363.77922077922079</v>
      </c>
      <c r="BE15" s="8">
        <v>389.55844155844159</v>
      </c>
      <c r="BF15" s="8">
        <v>314.40259740259739</v>
      </c>
      <c r="BG15" s="8">
        <v>284.09090909090912</v>
      </c>
      <c r="BH15" s="8">
        <v>325.09090909090912</v>
      </c>
      <c r="BI15" s="8">
        <v>405.02597402597405</v>
      </c>
      <c r="BJ15" s="8">
        <v>388.87012987012986</v>
      </c>
      <c r="BK15" s="8">
        <v>401.87012987012986</v>
      </c>
      <c r="BL15" s="8">
        <v>418.40259740259739</v>
      </c>
      <c r="BM15" s="8">
        <v>431.71428571428572</v>
      </c>
      <c r="BN15" s="8">
        <v>439.71428571428572</v>
      </c>
      <c r="BO15" s="8">
        <v>460.27272727272725</v>
      </c>
      <c r="BP15" s="8">
        <v>413.87012987012986</v>
      </c>
      <c r="BQ15" s="8">
        <v>403.71428571428572</v>
      </c>
      <c r="BR15" s="8">
        <v>445.87012987012986</v>
      </c>
      <c r="BS15" s="8">
        <v>454.80519480519479</v>
      </c>
      <c r="BT15" s="8">
        <v>457.11688311688312</v>
      </c>
      <c r="BU15" s="8">
        <v>423.96103896103898</v>
      </c>
      <c r="BV15" s="8">
        <v>403.49350649350652</v>
      </c>
      <c r="BW15" s="8">
        <v>422.64935064935065</v>
      </c>
      <c r="BX15" s="8">
        <v>389.36363636363637</v>
      </c>
      <c r="BY15" s="8">
        <v>396.74025974025972</v>
      </c>
      <c r="BZ15" s="8">
        <v>408.27272727272725</v>
      </c>
      <c r="CA15" s="8">
        <v>388.11688311688312</v>
      </c>
      <c r="CB15" s="8">
        <v>372.80519480519479</v>
      </c>
      <c r="CC15" s="8">
        <v>302.80519480519479</v>
      </c>
      <c r="CD15" s="8">
        <v>362.49350649350652</v>
      </c>
      <c r="CE15" s="8">
        <v>401.27272727272725</v>
      </c>
      <c r="CF15" s="8">
        <v>363.33766233766232</v>
      </c>
      <c r="CG15" s="8">
        <v>427.96103896103898</v>
      </c>
      <c r="CH15" s="8">
        <v>438.96103896103898</v>
      </c>
      <c r="CI15" s="8">
        <v>498.58441558441558</v>
      </c>
      <c r="CJ15" s="8">
        <v>504.64935064935065</v>
      </c>
      <c r="CK15" s="8">
        <v>493.89610389610391</v>
      </c>
      <c r="CL15" s="8">
        <v>446.27272727272725</v>
      </c>
      <c r="CM15" s="8">
        <v>505.80519480519479</v>
      </c>
      <c r="CN15" s="8">
        <v>515.74025974025972</v>
      </c>
      <c r="CO15" s="8">
        <v>520.20779220779218</v>
      </c>
      <c r="CP15" s="8">
        <v>515.96103896103898</v>
      </c>
      <c r="CQ15" s="8">
        <v>464.36363636363637</v>
      </c>
      <c r="CR15" s="8">
        <v>458.51948051948051</v>
      </c>
      <c r="CS15" s="8">
        <v>464.27272727272725</v>
      </c>
      <c r="CT15" s="8">
        <v>407.05194805194805</v>
      </c>
      <c r="CU15" s="8">
        <v>482.05194805194805</v>
      </c>
      <c r="CV15" s="8">
        <v>451.49350649350652</v>
      </c>
      <c r="CW15" s="8">
        <v>449.14285714285711</v>
      </c>
      <c r="CX15" s="8">
        <v>448.20779220779218</v>
      </c>
      <c r="CY15" s="8">
        <v>368.67532467532465</v>
      </c>
      <c r="CZ15" s="8">
        <v>377.51948051948051</v>
      </c>
      <c r="DA15" s="8">
        <v>397.58441558441558</v>
      </c>
      <c r="DB15" s="8">
        <v>368.4545454545455</v>
      </c>
      <c r="DC15" s="8">
        <v>351.80519480519479</v>
      </c>
      <c r="DD15" s="8">
        <v>333.27272727272725</v>
      </c>
      <c r="DE15" s="8">
        <v>358.05194805194805</v>
      </c>
      <c r="DF15" s="8">
        <v>378.36363636363637</v>
      </c>
      <c r="DG15" s="8">
        <v>407.98701298701297</v>
      </c>
      <c r="DH15" s="8">
        <v>293.64935064935065</v>
      </c>
      <c r="DI15" s="8">
        <v>274.05194805194805</v>
      </c>
      <c r="DJ15" s="8">
        <v>273.74025974025972</v>
      </c>
      <c r="DK15" s="8">
        <v>268.96103896103898</v>
      </c>
      <c r="DL15" s="8">
        <v>184.71428571428572</v>
      </c>
      <c r="DM15" s="8">
        <v>182.71428571428572</v>
      </c>
      <c r="DN15" s="8">
        <v>151.87012987012986</v>
      </c>
      <c r="DO15" s="8">
        <v>134.71428571428572</v>
      </c>
      <c r="DP15" s="8">
        <v>144.49350649350649</v>
      </c>
      <c r="DQ15" s="8">
        <v>98.805194805194802</v>
      </c>
      <c r="DR15" s="8">
        <v>110.02597402597402</v>
      </c>
      <c r="DS15" s="8">
        <v>87.870129870129873</v>
      </c>
      <c r="DT15" s="8">
        <v>78.402597402597394</v>
      </c>
      <c r="DU15" s="8">
        <v>78.623376623376629</v>
      </c>
      <c r="DV15" s="8">
        <v>249.83116883116884</v>
      </c>
      <c r="DW15" s="8">
        <f t="shared" si="0"/>
        <v>20489.688311688307</v>
      </c>
      <c r="DX15" s="8">
        <f t="shared" si="1"/>
        <v>2388.6623376623379</v>
      </c>
      <c r="DY15" s="8">
        <f t="shared" si="2"/>
        <v>10184.519480519481</v>
      </c>
      <c r="DZ15" s="8">
        <f t="shared" si="3"/>
        <v>7167.8311688311669</v>
      </c>
    </row>
    <row r="16" spans="1:130" x14ac:dyDescent="0.2">
      <c r="A16" t="s">
        <v>137</v>
      </c>
      <c r="B16" t="s">
        <v>158</v>
      </c>
      <c r="C16" t="s">
        <v>159</v>
      </c>
      <c r="D16" s="8">
        <f>SUM(Table3253[[#This Row],[0]:[90]])</f>
        <v>23085.810436432635</v>
      </c>
      <c r="E16" s="8">
        <f>SUM(Table3253[[#This Row],[0]:[15]])</f>
        <v>3232.0206831119544</v>
      </c>
      <c r="F16" s="8">
        <f>SUM(Table3253[[#This Row],[16]:[64]])</f>
        <v>13094.503415559771</v>
      </c>
      <c r="G16" s="8">
        <f>SUM(Table3253[[#This Row],[65]:[90]])</f>
        <v>6759.2863377609101</v>
      </c>
      <c r="H16" s="8">
        <f>SUM(Table3253[[#This Row],[85]:[90]])</f>
        <v>887.92694497153695</v>
      </c>
      <c r="I16" s="8">
        <f>SUM(Table3253[[#This Row],[0]:[17]])</f>
        <v>3674.9997153700187</v>
      </c>
      <c r="J16" s="8">
        <f>SUM(Table3253[[#This Row],[18]:[64]])</f>
        <v>12651.524383301708</v>
      </c>
      <c r="K16" s="8">
        <f>SUM(Table3253[[#This Row],[0]:[4]])</f>
        <v>786.05531309297908</v>
      </c>
      <c r="L16" s="8">
        <f>SUM(Table3253[[#This Row],[5]:[15]])</f>
        <v>2445.9653700189751</v>
      </c>
      <c r="M16" s="8">
        <f>SUM(Table3253[[#This Row],[16]:[24]])</f>
        <v>2040.0083491461103</v>
      </c>
      <c r="N16" s="8">
        <f>SUM(Table3253[[#This Row],[25]:[49]])</f>
        <v>5198.5733396584446</v>
      </c>
      <c r="O16" s="8">
        <f>SUM(Table3253[[#This Row],[50]:[64]])</f>
        <v>5855.9217267552176</v>
      </c>
      <c r="P16" s="8">
        <f>SUM(Table3253[[#This Row],[65]:[74]])</f>
        <v>3563.4602466793167</v>
      </c>
      <c r="Q16" s="8">
        <f>SUM(Table3253[[#This Row],[75]:[84]])</f>
        <v>2307.8991461100572</v>
      </c>
      <c r="R16" s="8">
        <f>SUM(Table3253[[#This Row],[5]:[9]])</f>
        <v>1008.3909867172677</v>
      </c>
      <c r="S16" s="8">
        <f>SUM(Table3253[[#This Row],[10]:[14]])</f>
        <v>1212.7744781783681</v>
      </c>
      <c r="T16" s="8">
        <f>SUM(Table3253[[#This Row],[15]:[19]])</f>
        <v>1159.3160341555977</v>
      </c>
      <c r="U16" s="8">
        <f>SUM(Table3253[[#This Row],[20]:[24]])</f>
        <v>1105.492220113852</v>
      </c>
      <c r="V16" s="8">
        <f>SUM(Table3253[[#This Row],[25]:[29]])</f>
        <v>930.50417457305502</v>
      </c>
      <c r="W16" s="8">
        <f>SUM(Table3253[[#This Row],[30]:[34]])</f>
        <v>997.08111954459207</v>
      </c>
      <c r="X16" s="8">
        <f>SUM(Table3253[[#This Row],[35]:[39]])</f>
        <v>928.1815939278938</v>
      </c>
      <c r="Y16" s="8">
        <f>SUM(Table3253[[#This Row],[40]:[44]])</f>
        <v>1129.3697343453509</v>
      </c>
      <c r="Z16" s="8">
        <f>SUM(Table3253[[#This Row],[45]:[49]])</f>
        <v>1213.4367172675522</v>
      </c>
      <c r="AA16" s="8">
        <f>SUM(Table3253[[#This Row],[50]:[54]])</f>
        <v>1824.9674573055029</v>
      </c>
      <c r="AB16" s="8">
        <f>SUM(Table3253[[#This Row],[55]:[59]])</f>
        <v>1989.5196394686907</v>
      </c>
      <c r="AC16" s="8">
        <f>SUM(Table3253[[#This Row],[60]:[64]])</f>
        <v>2041.4346299810245</v>
      </c>
      <c r="AD16" s="8">
        <f>SUM(Table3253[[#This Row],[65]:[69]])</f>
        <v>1778.0229601518026</v>
      </c>
      <c r="AE16" s="8">
        <f>SUM(Table3253[[#This Row],[70]:[74]])</f>
        <v>1785.4372865275141</v>
      </c>
      <c r="AF16" s="8">
        <f>SUM(Table3253[[#This Row],[75]:[79]])</f>
        <v>1379.9689753320683</v>
      </c>
      <c r="AG16" s="8">
        <f>SUM(Table3253[[#This Row],[80]:[84]])</f>
        <v>927.93017077798868</v>
      </c>
      <c r="AH16" s="8">
        <f>SUM(Table3253[[#This Row],[85]:[89]])</f>
        <v>578.53149905123337</v>
      </c>
      <c r="AI16" s="8">
        <f>Table3253[[#This Row],[90]]</f>
        <v>309.39544592030359</v>
      </c>
      <c r="AJ16" s="8">
        <v>143.46745730550285</v>
      </c>
      <c r="AK16" s="8">
        <v>149.23254269449714</v>
      </c>
      <c r="AL16" s="8">
        <v>168.72760910815941</v>
      </c>
      <c r="AM16" s="8">
        <v>153.88121442125237</v>
      </c>
      <c r="AN16" s="8">
        <v>170.74648956356737</v>
      </c>
      <c r="AO16" s="8">
        <v>177.53017077798862</v>
      </c>
      <c r="AP16" s="8">
        <v>194.16053130929791</v>
      </c>
      <c r="AQ16" s="8">
        <v>195.75578747628083</v>
      </c>
      <c r="AR16" s="8">
        <v>214.26072106261859</v>
      </c>
      <c r="AS16" s="8">
        <v>226.6837760910816</v>
      </c>
      <c r="AT16" s="8">
        <v>212.87220113851993</v>
      </c>
      <c r="AU16" s="8">
        <v>226.88149905123339</v>
      </c>
      <c r="AV16" s="8">
        <v>242.79060721062618</v>
      </c>
      <c r="AW16" s="8">
        <v>265.5022770398482</v>
      </c>
      <c r="AX16" s="8">
        <v>264.72789373814044</v>
      </c>
      <c r="AY16" s="8">
        <v>224.79990512333967</v>
      </c>
      <c r="AZ16" s="8">
        <v>224.01622390891839</v>
      </c>
      <c r="BA16" s="8">
        <v>218.96280834914612</v>
      </c>
      <c r="BB16" s="8">
        <v>249.00692599620493</v>
      </c>
      <c r="BC16" s="8">
        <v>242.53017077798862</v>
      </c>
      <c r="BD16" s="8">
        <v>269.79060721062615</v>
      </c>
      <c r="BE16" s="8">
        <v>263.85332068311197</v>
      </c>
      <c r="BF16" s="8">
        <v>227.67182163187857</v>
      </c>
      <c r="BG16" s="8">
        <v>188.86261859582544</v>
      </c>
      <c r="BH16" s="8">
        <v>155.31385199240987</v>
      </c>
      <c r="BI16" s="8">
        <v>183.70901328273243</v>
      </c>
      <c r="BJ16" s="8">
        <v>190.95351043643262</v>
      </c>
      <c r="BK16" s="8">
        <v>194.02552182163188</v>
      </c>
      <c r="BL16" s="8">
        <v>188.85332068311197</v>
      </c>
      <c r="BM16" s="8">
        <v>172.96280834914612</v>
      </c>
      <c r="BN16" s="8">
        <v>195.71859582542695</v>
      </c>
      <c r="BO16" s="8">
        <v>195.59288425047438</v>
      </c>
      <c r="BP16" s="8">
        <v>201.79990512333967</v>
      </c>
      <c r="BQ16" s="8">
        <v>200.51157495256166</v>
      </c>
      <c r="BR16" s="8">
        <v>203.45815939278938</v>
      </c>
      <c r="BS16" s="8">
        <v>180.49563567362429</v>
      </c>
      <c r="BT16" s="8">
        <v>196.56499051233396</v>
      </c>
      <c r="BU16" s="8">
        <v>174.46774193548387</v>
      </c>
      <c r="BV16" s="8">
        <v>190.96280834914612</v>
      </c>
      <c r="BW16" s="8">
        <v>185.6904174573055</v>
      </c>
      <c r="BX16" s="8">
        <v>206.71859582542695</v>
      </c>
      <c r="BY16" s="8">
        <v>226.41138519924101</v>
      </c>
      <c r="BZ16" s="8">
        <v>224.53017077798862</v>
      </c>
      <c r="CA16" s="8">
        <v>258.70265654648955</v>
      </c>
      <c r="CB16" s="8">
        <v>213.00692599620493</v>
      </c>
      <c r="CC16" s="8">
        <v>200.99762808349146</v>
      </c>
      <c r="CD16" s="8">
        <v>229.18576850094877</v>
      </c>
      <c r="CE16" s="8">
        <v>214.90673624288425</v>
      </c>
      <c r="CF16" s="8">
        <v>252.78130929791271</v>
      </c>
      <c r="CG16" s="8">
        <v>315.56527514231499</v>
      </c>
      <c r="CH16" s="8">
        <v>358.93225806451613</v>
      </c>
      <c r="CI16" s="8">
        <v>363.81907020872865</v>
      </c>
      <c r="CJ16" s="8">
        <v>339.06034155597723</v>
      </c>
      <c r="CK16" s="8">
        <v>365.90702087286525</v>
      </c>
      <c r="CL16" s="8">
        <v>397.24876660341556</v>
      </c>
      <c r="CM16" s="8">
        <v>386.38349146110056</v>
      </c>
      <c r="CN16" s="8">
        <v>387.9949715370019</v>
      </c>
      <c r="CO16" s="8">
        <v>406.95085388994306</v>
      </c>
      <c r="CP16" s="8">
        <v>420.4276091081594</v>
      </c>
      <c r="CQ16" s="8">
        <v>387.76271347248576</v>
      </c>
      <c r="CR16" s="8">
        <v>431.17011385199237</v>
      </c>
      <c r="CS16" s="8">
        <v>423.59981024667934</v>
      </c>
      <c r="CT16" s="8">
        <v>406.79724857685005</v>
      </c>
      <c r="CU16" s="8">
        <v>407.97903225806454</v>
      </c>
      <c r="CV16" s="8">
        <v>371.88842504743832</v>
      </c>
      <c r="CW16" s="8">
        <v>366.26736242884249</v>
      </c>
      <c r="CX16" s="8">
        <v>336.86290322580646</v>
      </c>
      <c r="CY16" s="8">
        <v>344.03244781783678</v>
      </c>
      <c r="CZ16" s="8">
        <v>345.53017077798859</v>
      </c>
      <c r="DA16" s="8">
        <v>385.33007590132831</v>
      </c>
      <c r="DB16" s="8">
        <v>339.30483870967743</v>
      </c>
      <c r="DC16" s="8">
        <v>384.49962049335863</v>
      </c>
      <c r="DD16" s="8">
        <v>304.33937381404178</v>
      </c>
      <c r="DE16" s="8">
        <v>384.28624288425044</v>
      </c>
      <c r="DF16" s="8">
        <v>373.00721062618595</v>
      </c>
      <c r="DG16" s="8">
        <v>376.5022770398482</v>
      </c>
      <c r="DH16" s="8">
        <v>271.56499051233396</v>
      </c>
      <c r="DI16" s="8">
        <v>281.96944971537005</v>
      </c>
      <c r="DJ16" s="8">
        <v>242.35796963946871</v>
      </c>
      <c r="DK16" s="8">
        <v>207.57428842504743</v>
      </c>
      <c r="DL16" s="8">
        <v>235.76537001897532</v>
      </c>
      <c r="DM16" s="8">
        <v>188.1698292220114</v>
      </c>
      <c r="DN16" s="8">
        <v>194.70901328273243</v>
      </c>
      <c r="DO16" s="8">
        <v>178.59288425047438</v>
      </c>
      <c r="DP16" s="8">
        <v>130.69307400379506</v>
      </c>
      <c r="DQ16" s="8">
        <v>165.4392789373814</v>
      </c>
      <c r="DR16" s="8">
        <v>113.60218216318785</v>
      </c>
      <c r="DS16" s="8">
        <v>94.448576850094881</v>
      </c>
      <c r="DT16" s="8">
        <v>117.59288425047438</v>
      </c>
      <c r="DU16" s="8">
        <v>87.448576850094881</v>
      </c>
      <c r="DV16" s="8">
        <v>309.39544592030359</v>
      </c>
      <c r="DW16" s="8">
        <f t="shared" si="0"/>
        <v>13094.503415559771</v>
      </c>
      <c r="DX16" s="8">
        <f t="shared" si="1"/>
        <v>1597.0293168880455</v>
      </c>
      <c r="DY16" s="8">
        <f t="shared" si="2"/>
        <v>5198.5733396584446</v>
      </c>
      <c r="DZ16" s="8">
        <f t="shared" si="3"/>
        <v>5855.9217267552176</v>
      </c>
    </row>
    <row r="17" spans="1:130" x14ac:dyDescent="0.2">
      <c r="A17" t="s">
        <v>137</v>
      </c>
      <c r="B17" t="s">
        <v>160</v>
      </c>
      <c r="C17" t="s">
        <v>161</v>
      </c>
      <c r="D17" s="8">
        <f>SUM(Table3253[[#This Row],[0]:[90]])</f>
        <v>10305.47970479705</v>
      </c>
      <c r="E17" s="8">
        <f>SUM(Table3253[[#This Row],[0]:[15]])</f>
        <v>1437.5891758917589</v>
      </c>
      <c r="F17" s="8">
        <f>SUM(Table3253[[#This Row],[16]:[64]])</f>
        <v>5772.231242312424</v>
      </c>
      <c r="G17" s="8">
        <f>SUM(Table3253[[#This Row],[65]:[90]])</f>
        <v>3095.6592865928656</v>
      </c>
      <c r="H17" s="8">
        <f>SUM(Table3253[[#This Row],[85]:[90]])</f>
        <v>426.79827798277984</v>
      </c>
      <c r="I17" s="8">
        <f>SUM(Table3253[[#This Row],[0]:[17]])</f>
        <v>1642.3468634686346</v>
      </c>
      <c r="J17" s="8">
        <f>SUM(Table3253[[#This Row],[18]:[64]])</f>
        <v>5567.4735547355485</v>
      </c>
      <c r="K17" s="8">
        <f>SUM(Table3253[[#This Row],[0]:[4]])</f>
        <v>360.55719557195573</v>
      </c>
      <c r="L17" s="8">
        <f>SUM(Table3253[[#This Row],[5]:[15]])</f>
        <v>1077.0319803198031</v>
      </c>
      <c r="M17" s="8">
        <f>SUM(Table3253[[#This Row],[16]:[24]])</f>
        <v>755.51168511685114</v>
      </c>
      <c r="N17" s="8">
        <f>SUM(Table3253[[#This Row],[25]:[49]])</f>
        <v>2371.460024600246</v>
      </c>
      <c r="O17" s="8">
        <f>SUM(Table3253[[#This Row],[50]:[64]])</f>
        <v>2645.2595325953257</v>
      </c>
      <c r="P17" s="8">
        <f>SUM(Table3253[[#This Row],[65]:[74]])</f>
        <v>1607.150061500615</v>
      </c>
      <c r="Q17" s="8">
        <f>SUM(Table3253[[#This Row],[75]:[84]])</f>
        <v>1061.7109471094711</v>
      </c>
      <c r="R17" s="8">
        <f>SUM(Table3253[[#This Row],[5]:[9]])</f>
        <v>470.6371463714637</v>
      </c>
      <c r="S17" s="8">
        <f>SUM(Table3253[[#This Row],[10]:[14]])</f>
        <v>491.55596555965559</v>
      </c>
      <c r="T17" s="8">
        <f>SUM(Table3253[[#This Row],[15]:[19]])</f>
        <v>494.47478474784748</v>
      </c>
      <c r="U17" s="8">
        <f>SUM(Table3253[[#This Row],[20]:[24]])</f>
        <v>375.87576875768758</v>
      </c>
      <c r="V17" s="8">
        <f>SUM(Table3253[[#This Row],[25]:[29]])</f>
        <v>387.31734317343171</v>
      </c>
      <c r="W17" s="8">
        <f>SUM(Table3253[[#This Row],[30]:[34]])</f>
        <v>403.55596555965565</v>
      </c>
      <c r="X17" s="8">
        <f>SUM(Table3253[[#This Row],[35]:[39]])</f>
        <v>495.8364083640837</v>
      </c>
      <c r="Y17" s="8">
        <f>SUM(Table3253[[#This Row],[40]:[44]])</f>
        <v>476.95571955719561</v>
      </c>
      <c r="Z17" s="8">
        <f>SUM(Table3253[[#This Row],[45]:[49]])</f>
        <v>607.79458794587947</v>
      </c>
      <c r="AA17" s="8">
        <f>SUM(Table3253[[#This Row],[50]:[54]])</f>
        <v>826.23370233702337</v>
      </c>
      <c r="AB17" s="8">
        <f>SUM(Table3253[[#This Row],[55]:[59]])</f>
        <v>969.67158671586708</v>
      </c>
      <c r="AC17" s="8">
        <f>SUM(Table3253[[#This Row],[60]:[64]])</f>
        <v>849.35424354243537</v>
      </c>
      <c r="AD17" s="8">
        <f>SUM(Table3253[[#This Row],[65]:[69]])</f>
        <v>817.55473554735545</v>
      </c>
      <c r="AE17" s="8">
        <f>SUM(Table3253[[#This Row],[70]:[74]])</f>
        <v>789.59532595325959</v>
      </c>
      <c r="AF17" s="8">
        <f>SUM(Table3253[[#This Row],[75]:[79]])</f>
        <v>684.63468634686353</v>
      </c>
      <c r="AG17" s="8">
        <f>SUM(Table3253[[#This Row],[80]:[84]])</f>
        <v>377.07626076260766</v>
      </c>
      <c r="AH17" s="8">
        <f>SUM(Table3253[[#This Row],[85]:[89]])</f>
        <v>293.67896678966792</v>
      </c>
      <c r="AI17" s="8">
        <f>Table3253[[#This Row],[90]]</f>
        <v>133.11931119311191</v>
      </c>
      <c r="AJ17" s="8">
        <v>62.799507995079949</v>
      </c>
      <c r="AK17" s="8">
        <v>68.799507995079949</v>
      </c>
      <c r="AL17" s="8">
        <v>65.799507995079949</v>
      </c>
      <c r="AM17" s="8">
        <v>70.719557195571952</v>
      </c>
      <c r="AN17" s="8">
        <v>92.439114391143903</v>
      </c>
      <c r="AO17" s="8">
        <v>78.639606396063954</v>
      </c>
      <c r="AP17" s="8">
        <v>90.479704797047972</v>
      </c>
      <c r="AQ17" s="8">
        <v>96.119311193111926</v>
      </c>
      <c r="AR17" s="8">
        <v>93.758917589175894</v>
      </c>
      <c r="AS17" s="8">
        <v>111.63960639606395</v>
      </c>
      <c r="AT17" s="8">
        <v>80.519065190651901</v>
      </c>
      <c r="AU17" s="8">
        <v>93.279212792127922</v>
      </c>
      <c r="AV17" s="8">
        <v>110.5190651906519</v>
      </c>
      <c r="AW17" s="8">
        <v>106.03936039360394</v>
      </c>
      <c r="AX17" s="8">
        <v>101.19926199261992</v>
      </c>
      <c r="AY17" s="8">
        <v>114.83886838868389</v>
      </c>
      <c r="AZ17" s="8">
        <v>97.599015990159899</v>
      </c>
      <c r="BA17" s="8">
        <v>107.15867158671587</v>
      </c>
      <c r="BB17" s="8">
        <v>92.279212792127922</v>
      </c>
      <c r="BC17" s="8">
        <v>82.599015990159899</v>
      </c>
      <c r="BD17" s="8">
        <v>105.19926199261992</v>
      </c>
      <c r="BE17" s="8">
        <v>75.91881918819189</v>
      </c>
      <c r="BF17" s="8">
        <v>68.11931119311194</v>
      </c>
      <c r="BG17" s="8">
        <v>67.199261992619924</v>
      </c>
      <c r="BH17" s="8">
        <v>59.43911439114391</v>
      </c>
      <c r="BI17" s="8">
        <v>75.11931119311194</v>
      </c>
      <c r="BJ17" s="8">
        <v>70.879458794587947</v>
      </c>
      <c r="BK17" s="8">
        <v>67.799507995079949</v>
      </c>
      <c r="BL17" s="8">
        <v>84.799507995079949</v>
      </c>
      <c r="BM17" s="8">
        <v>88.719557195571952</v>
      </c>
      <c r="BN17" s="8">
        <v>72.359163591635919</v>
      </c>
      <c r="BO17" s="8">
        <v>88.279212792127922</v>
      </c>
      <c r="BP17" s="8">
        <v>76.758917589175894</v>
      </c>
      <c r="BQ17" s="8">
        <v>77.199261992619924</v>
      </c>
      <c r="BR17" s="8">
        <v>88.959409594095945</v>
      </c>
      <c r="BS17" s="8">
        <v>90.959409594095945</v>
      </c>
      <c r="BT17" s="8">
        <v>110.75891758917589</v>
      </c>
      <c r="BU17" s="8">
        <v>100.19926199261992</v>
      </c>
      <c r="BV17" s="8">
        <v>97.959409594095945</v>
      </c>
      <c r="BW17" s="8">
        <v>95.959409594095945</v>
      </c>
      <c r="BX17" s="8">
        <v>87.359163591635919</v>
      </c>
      <c r="BY17" s="8">
        <v>103.27921279212792</v>
      </c>
      <c r="BZ17" s="8">
        <v>76.758917589175894</v>
      </c>
      <c r="CA17" s="8">
        <v>106.35916359163592</v>
      </c>
      <c r="CB17" s="8">
        <v>103.19926199261992</v>
      </c>
      <c r="CC17" s="8">
        <v>98.678966789667896</v>
      </c>
      <c r="CD17" s="8">
        <v>113.6789667896679</v>
      </c>
      <c r="CE17" s="8">
        <v>126.35916359163592</v>
      </c>
      <c r="CF17" s="8">
        <v>126.6789667896679</v>
      </c>
      <c r="CG17" s="8">
        <v>142.39852398523985</v>
      </c>
      <c r="CH17" s="8">
        <v>153.07872078720789</v>
      </c>
      <c r="CI17" s="8">
        <v>167.71832718327184</v>
      </c>
      <c r="CJ17" s="8">
        <v>159.75891758917589</v>
      </c>
      <c r="CK17" s="8">
        <v>152.19926199261994</v>
      </c>
      <c r="CL17" s="8">
        <v>193.47847478474785</v>
      </c>
      <c r="CM17" s="8">
        <v>220.43788437884379</v>
      </c>
      <c r="CN17" s="8">
        <v>197.1180811808118</v>
      </c>
      <c r="CO17" s="8">
        <v>213.95817958179583</v>
      </c>
      <c r="CP17" s="8">
        <v>174.83886838868389</v>
      </c>
      <c r="CQ17" s="8">
        <v>163.31857318573185</v>
      </c>
      <c r="CR17" s="8">
        <v>179.91881918819189</v>
      </c>
      <c r="CS17" s="8">
        <v>173.47847478474785</v>
      </c>
      <c r="CT17" s="8">
        <v>165.4391143911439</v>
      </c>
      <c r="CU17" s="8">
        <v>164.07872078720789</v>
      </c>
      <c r="CV17" s="8">
        <v>166.4391143911439</v>
      </c>
      <c r="CW17" s="8">
        <v>184.35916359163593</v>
      </c>
      <c r="CX17" s="8">
        <v>144.75891758917589</v>
      </c>
      <c r="CY17" s="8">
        <v>169.27921279212791</v>
      </c>
      <c r="CZ17" s="8">
        <v>149.07872078720789</v>
      </c>
      <c r="DA17" s="8">
        <v>170.07872078720789</v>
      </c>
      <c r="DB17" s="8">
        <v>157.83886838868389</v>
      </c>
      <c r="DC17" s="8">
        <v>138.5990159901599</v>
      </c>
      <c r="DD17" s="8">
        <v>152.4391143911439</v>
      </c>
      <c r="DE17" s="8">
        <v>178.27921279212791</v>
      </c>
      <c r="DF17" s="8">
        <v>162.4391143911439</v>
      </c>
      <c r="DG17" s="8">
        <v>205.6789667896679</v>
      </c>
      <c r="DH17" s="8">
        <v>119.47847478474785</v>
      </c>
      <c r="DI17" s="8">
        <v>122.5990159901599</v>
      </c>
      <c r="DJ17" s="8">
        <v>137.5990159901599</v>
      </c>
      <c r="DK17" s="8">
        <v>99.279212792127922</v>
      </c>
      <c r="DL17" s="8">
        <v>96.758917589175894</v>
      </c>
      <c r="DM17" s="8">
        <v>87.039360393603943</v>
      </c>
      <c r="DN17" s="8">
        <v>74.439114391143903</v>
      </c>
      <c r="DO17" s="8">
        <v>57.199261992619924</v>
      </c>
      <c r="DP17" s="8">
        <v>61.639606396063961</v>
      </c>
      <c r="DQ17" s="8">
        <v>66.799507995079949</v>
      </c>
      <c r="DR17" s="8">
        <v>76.479704797047972</v>
      </c>
      <c r="DS17" s="8">
        <v>59.159901599015988</v>
      </c>
      <c r="DT17" s="8">
        <v>42.159901599015988</v>
      </c>
      <c r="DU17" s="8">
        <v>49.079950799507998</v>
      </c>
      <c r="DV17" s="8">
        <v>133.11931119311191</v>
      </c>
      <c r="DW17" s="8">
        <f t="shared" si="0"/>
        <v>5772.231242312424</v>
      </c>
      <c r="DX17" s="8">
        <f t="shared" si="1"/>
        <v>550.75399753997544</v>
      </c>
      <c r="DY17" s="8">
        <f t="shared" si="2"/>
        <v>2371.460024600246</v>
      </c>
      <c r="DZ17" s="8">
        <f t="shared" si="3"/>
        <v>2645.2595325953257</v>
      </c>
    </row>
    <row r="18" spans="1:130" x14ac:dyDescent="0.2">
      <c r="A18" t="s">
        <v>162</v>
      </c>
      <c r="B18" t="s">
        <v>163</v>
      </c>
      <c r="C18" t="s">
        <v>164</v>
      </c>
      <c r="D18" s="8">
        <f>SUM(Table3253[[#This Row],[0]:[90]])</f>
        <v>23595</v>
      </c>
      <c r="E18" s="9">
        <f>SUM(Table3253[[#This Row],[0]:[15]])</f>
        <v>4224</v>
      </c>
      <c r="F18" s="8">
        <f>SUM(Table3253[[#This Row],[16]:[64]])</f>
        <v>14151</v>
      </c>
      <c r="G18" s="8">
        <f>SUM(Table3253[[#This Row],[65]:[90]])</f>
        <v>5220</v>
      </c>
      <c r="H18" s="8">
        <f>SUM(Table3253[[#This Row],[85]:[90]])</f>
        <v>628</v>
      </c>
      <c r="I18" s="9">
        <f>SUM(Table3253[[#This Row],[0]:[17]])</f>
        <v>4809</v>
      </c>
      <c r="J18" s="8">
        <f>SUM(Table3253[[#This Row],[18]:[64]])</f>
        <v>13566</v>
      </c>
      <c r="K18" s="9">
        <f>SUM(Table3253[[#This Row],[0]:[4]])</f>
        <v>1134</v>
      </c>
      <c r="L18" s="8">
        <f>SUM(Table3253[[#This Row],[5]:[15]])</f>
        <v>3090</v>
      </c>
      <c r="M18" s="8">
        <f>SUM(Table3253[[#This Row],[16]:[24]])</f>
        <v>2266</v>
      </c>
      <c r="N18" s="8">
        <f>SUM(Table3253[[#This Row],[25]:[49]])</f>
        <v>6639</v>
      </c>
      <c r="O18" s="8">
        <f>SUM(Table3253[[#This Row],[50]:[64]])</f>
        <v>5246</v>
      </c>
      <c r="P18" s="8">
        <f>SUM(Table3253[[#This Row],[65]:[74]])</f>
        <v>2846</v>
      </c>
      <c r="Q18" s="8">
        <f>SUM(Table3253[[#This Row],[75]:[84]])</f>
        <v>1746</v>
      </c>
      <c r="R18" s="9">
        <f>SUM(Table3253[[#This Row],[5]:[9]])</f>
        <v>1325</v>
      </c>
      <c r="S18" s="8">
        <f>SUM(Table3253[[#This Row],[10]:[14]])</f>
        <v>1500</v>
      </c>
      <c r="T18" s="8">
        <f>SUM(Table3253[[#This Row],[15]:[19]])</f>
        <v>1388</v>
      </c>
      <c r="U18" s="8">
        <f>SUM(Table3253[[#This Row],[20]:[24]])</f>
        <v>1143</v>
      </c>
      <c r="V18" s="8">
        <f>SUM(Table3253[[#This Row],[25]:[29]])</f>
        <v>1248</v>
      </c>
      <c r="W18" s="8">
        <f>SUM(Table3253[[#This Row],[30]:[34]])</f>
        <v>1313</v>
      </c>
      <c r="X18" s="8">
        <f>SUM(Table3253[[#This Row],[35]:[39]])</f>
        <v>1444</v>
      </c>
      <c r="Y18" s="8">
        <f>SUM(Table3253[[#This Row],[40]:[44]])</f>
        <v>1327</v>
      </c>
      <c r="Z18" s="8">
        <f>SUM(Table3253[[#This Row],[45]:[49]])</f>
        <v>1307</v>
      </c>
      <c r="AA18" s="8">
        <f>SUM(Table3253[[#This Row],[50]:[54]])</f>
        <v>1735</v>
      </c>
      <c r="AB18" s="8">
        <f>SUM(Table3253[[#This Row],[55]:[59]])</f>
        <v>1822</v>
      </c>
      <c r="AC18" s="8">
        <f>SUM(Table3253[[#This Row],[60]:[64]])</f>
        <v>1689</v>
      </c>
      <c r="AD18" s="8">
        <f>SUM(Table3253[[#This Row],[65]:[69]])</f>
        <v>1486</v>
      </c>
      <c r="AE18" s="8">
        <f>SUM(Table3253[[#This Row],[70]:[74]])</f>
        <v>1360</v>
      </c>
      <c r="AF18" s="8">
        <f>SUM(Table3253[[#This Row],[75]:[79]])</f>
        <v>1090</v>
      </c>
      <c r="AG18" s="8">
        <f>SUM(Table3253[[#This Row],[80]:[84]])</f>
        <v>656</v>
      </c>
      <c r="AH18" s="8">
        <f>SUM(Table3253[[#This Row],[85]:[89]])</f>
        <v>406</v>
      </c>
      <c r="AI18" s="8">
        <f>Table3253[[#This Row],[90]]</f>
        <v>222</v>
      </c>
      <c r="AJ18" s="9">
        <v>230</v>
      </c>
      <c r="AK18" s="8">
        <v>204</v>
      </c>
      <c r="AL18" s="8">
        <v>219</v>
      </c>
      <c r="AM18" s="8">
        <v>235</v>
      </c>
      <c r="AN18" s="8">
        <v>246</v>
      </c>
      <c r="AO18" s="8">
        <v>260</v>
      </c>
      <c r="AP18" s="8">
        <v>224</v>
      </c>
      <c r="AQ18" s="8">
        <v>258</v>
      </c>
      <c r="AR18" s="8">
        <v>278</v>
      </c>
      <c r="AS18" s="8">
        <v>305</v>
      </c>
      <c r="AT18" s="8">
        <v>275</v>
      </c>
      <c r="AU18" s="8">
        <v>339</v>
      </c>
      <c r="AV18" s="8">
        <v>275</v>
      </c>
      <c r="AW18" s="8">
        <v>313</v>
      </c>
      <c r="AX18" s="8">
        <v>298</v>
      </c>
      <c r="AY18" s="8">
        <v>265</v>
      </c>
      <c r="AZ18" s="8">
        <v>310</v>
      </c>
      <c r="BA18" s="8">
        <v>275</v>
      </c>
      <c r="BB18" s="8">
        <v>264</v>
      </c>
      <c r="BC18" s="8">
        <v>274</v>
      </c>
      <c r="BD18" s="8">
        <v>267</v>
      </c>
      <c r="BE18" s="8">
        <v>253</v>
      </c>
      <c r="BF18" s="8">
        <v>221</v>
      </c>
      <c r="BG18" s="8">
        <v>197</v>
      </c>
      <c r="BH18" s="8">
        <v>205</v>
      </c>
      <c r="BI18" s="8">
        <v>272</v>
      </c>
      <c r="BJ18" s="8">
        <v>253</v>
      </c>
      <c r="BK18" s="8">
        <v>238</v>
      </c>
      <c r="BL18" s="8">
        <v>226</v>
      </c>
      <c r="BM18" s="8">
        <v>259</v>
      </c>
      <c r="BN18" s="8">
        <v>251</v>
      </c>
      <c r="BO18" s="8">
        <v>269</v>
      </c>
      <c r="BP18" s="8">
        <v>240</v>
      </c>
      <c r="BQ18" s="8">
        <v>266</v>
      </c>
      <c r="BR18" s="8">
        <v>287</v>
      </c>
      <c r="BS18" s="8">
        <v>273</v>
      </c>
      <c r="BT18" s="8">
        <v>286</v>
      </c>
      <c r="BU18" s="8">
        <v>294</v>
      </c>
      <c r="BV18" s="8">
        <v>283</v>
      </c>
      <c r="BW18" s="8">
        <v>308</v>
      </c>
      <c r="BX18" s="8">
        <v>239</v>
      </c>
      <c r="BY18" s="8">
        <v>290</v>
      </c>
      <c r="BZ18" s="8">
        <v>286</v>
      </c>
      <c r="CA18" s="8">
        <v>276</v>
      </c>
      <c r="CB18" s="8">
        <v>236</v>
      </c>
      <c r="CC18" s="8">
        <v>239</v>
      </c>
      <c r="CD18" s="8">
        <v>257</v>
      </c>
      <c r="CE18" s="8">
        <v>261</v>
      </c>
      <c r="CF18" s="8">
        <v>279</v>
      </c>
      <c r="CG18" s="8">
        <v>271</v>
      </c>
      <c r="CH18" s="8">
        <v>313</v>
      </c>
      <c r="CI18" s="8">
        <v>344</v>
      </c>
      <c r="CJ18" s="8">
        <v>353</v>
      </c>
      <c r="CK18" s="8">
        <v>359</v>
      </c>
      <c r="CL18" s="8">
        <v>366</v>
      </c>
      <c r="CM18" s="8">
        <v>327</v>
      </c>
      <c r="CN18" s="8">
        <v>381</v>
      </c>
      <c r="CO18" s="8">
        <v>364</v>
      </c>
      <c r="CP18" s="8">
        <v>389</v>
      </c>
      <c r="CQ18" s="8">
        <v>361</v>
      </c>
      <c r="CR18" s="8">
        <v>388</v>
      </c>
      <c r="CS18" s="8">
        <v>351</v>
      </c>
      <c r="CT18" s="8">
        <v>308</v>
      </c>
      <c r="CU18" s="8">
        <v>322</v>
      </c>
      <c r="CV18" s="8">
        <v>320</v>
      </c>
      <c r="CW18" s="8">
        <v>306</v>
      </c>
      <c r="CX18" s="8">
        <v>305</v>
      </c>
      <c r="CY18" s="8">
        <v>285</v>
      </c>
      <c r="CZ18" s="8">
        <v>291</v>
      </c>
      <c r="DA18" s="8">
        <v>299</v>
      </c>
      <c r="DB18" s="8">
        <v>274</v>
      </c>
      <c r="DC18" s="8">
        <v>255</v>
      </c>
      <c r="DD18" s="8">
        <v>269</v>
      </c>
      <c r="DE18" s="8">
        <v>281</v>
      </c>
      <c r="DF18" s="8">
        <v>281</v>
      </c>
      <c r="DG18" s="8">
        <v>330</v>
      </c>
      <c r="DH18" s="8">
        <v>197</v>
      </c>
      <c r="DI18" s="8">
        <v>215</v>
      </c>
      <c r="DJ18" s="8">
        <v>185</v>
      </c>
      <c r="DK18" s="8">
        <v>163</v>
      </c>
      <c r="DL18" s="8">
        <v>161</v>
      </c>
      <c r="DM18" s="8">
        <v>140</v>
      </c>
      <c r="DN18" s="8">
        <v>112</v>
      </c>
      <c r="DO18" s="8">
        <v>125</v>
      </c>
      <c r="DP18" s="8">
        <v>118</v>
      </c>
      <c r="DQ18" s="8">
        <v>109</v>
      </c>
      <c r="DR18" s="8">
        <v>84</v>
      </c>
      <c r="DS18" s="8">
        <v>102</v>
      </c>
      <c r="DT18" s="8">
        <v>60</v>
      </c>
      <c r="DU18" s="8">
        <v>51</v>
      </c>
      <c r="DV18" s="8">
        <v>222</v>
      </c>
      <c r="DW18" s="8">
        <f t="shared" si="0"/>
        <v>14151</v>
      </c>
      <c r="DX18" s="8">
        <f t="shared" si="1"/>
        <v>1681</v>
      </c>
      <c r="DY18" s="8">
        <f t="shared" si="2"/>
        <v>6639</v>
      </c>
      <c r="DZ18" s="8">
        <f t="shared" si="3"/>
        <v>5246</v>
      </c>
    </row>
    <row r="19" spans="1:130" x14ac:dyDescent="0.2">
      <c r="A19" t="s">
        <v>162</v>
      </c>
      <c r="B19" t="s">
        <v>165</v>
      </c>
      <c r="C19" t="s">
        <v>166</v>
      </c>
      <c r="D19" s="8">
        <f>SUM(Table3253[[#This Row],[0]:[90]])</f>
        <v>46034</v>
      </c>
      <c r="E19" s="9">
        <f>SUM(Table3253[[#This Row],[0]:[15]])</f>
        <v>7341</v>
      </c>
      <c r="F19" s="8">
        <f>SUM(Table3253[[#This Row],[16]:[64]])</f>
        <v>27904</v>
      </c>
      <c r="G19" s="8">
        <f>SUM(Table3253[[#This Row],[65]:[90]])</f>
        <v>10789</v>
      </c>
      <c r="H19" s="8">
        <f>SUM(Table3253[[#This Row],[85]:[90]])</f>
        <v>1403</v>
      </c>
      <c r="I19" s="9">
        <f>SUM(Table3253[[#This Row],[0]:[17]])</f>
        <v>8339</v>
      </c>
      <c r="J19" s="8">
        <f>SUM(Table3253[[#This Row],[18]:[64]])</f>
        <v>26906</v>
      </c>
      <c r="K19" s="9">
        <f>SUM(Table3253[[#This Row],[0]:[4]])</f>
        <v>2009</v>
      </c>
      <c r="L19" s="8">
        <f>SUM(Table3253[[#This Row],[5]:[15]])</f>
        <v>5332</v>
      </c>
      <c r="M19" s="8">
        <f>SUM(Table3253[[#This Row],[16]:[24]])</f>
        <v>4118</v>
      </c>
      <c r="N19" s="8">
        <f>SUM(Table3253[[#This Row],[25]:[49]])</f>
        <v>13065</v>
      </c>
      <c r="O19" s="8">
        <f>SUM(Table3253[[#This Row],[50]:[64]])</f>
        <v>10721</v>
      </c>
      <c r="P19" s="8">
        <f>SUM(Table3253[[#This Row],[65]:[74]])</f>
        <v>5521</v>
      </c>
      <c r="Q19" s="8">
        <f>SUM(Table3253[[#This Row],[75]:[84]])</f>
        <v>3865</v>
      </c>
      <c r="R19" s="9">
        <f>SUM(Table3253[[#This Row],[5]:[9]])</f>
        <v>2362</v>
      </c>
      <c r="S19" s="8">
        <f>SUM(Table3253[[#This Row],[10]:[14]])</f>
        <v>2430</v>
      </c>
      <c r="T19" s="8">
        <f>SUM(Table3253[[#This Row],[15]:[19]])</f>
        <v>2465</v>
      </c>
      <c r="U19" s="8">
        <f>SUM(Table3253[[#This Row],[20]:[24]])</f>
        <v>2193</v>
      </c>
      <c r="V19" s="8">
        <f>SUM(Table3253[[#This Row],[25]:[29]])</f>
        <v>2596</v>
      </c>
      <c r="W19" s="8">
        <f>SUM(Table3253[[#This Row],[30]:[34]])</f>
        <v>2669</v>
      </c>
      <c r="X19" s="8">
        <f>SUM(Table3253[[#This Row],[35]:[39]])</f>
        <v>2595</v>
      </c>
      <c r="Y19" s="8">
        <f>SUM(Table3253[[#This Row],[40]:[44]])</f>
        <v>2583</v>
      </c>
      <c r="Z19" s="8">
        <f>SUM(Table3253[[#This Row],[45]:[49]])</f>
        <v>2622</v>
      </c>
      <c r="AA19" s="8">
        <f>SUM(Table3253[[#This Row],[50]:[54]])</f>
        <v>3615</v>
      </c>
      <c r="AB19" s="8">
        <f>SUM(Table3253[[#This Row],[55]:[59]])</f>
        <v>3844</v>
      </c>
      <c r="AC19" s="8">
        <f>SUM(Table3253[[#This Row],[60]:[64]])</f>
        <v>3262</v>
      </c>
      <c r="AD19" s="8">
        <f>SUM(Table3253[[#This Row],[65]:[69]])</f>
        <v>2850</v>
      </c>
      <c r="AE19" s="8">
        <f>SUM(Table3253[[#This Row],[70]:[74]])</f>
        <v>2671</v>
      </c>
      <c r="AF19" s="8">
        <f>SUM(Table3253[[#This Row],[75]:[79]])</f>
        <v>2429</v>
      </c>
      <c r="AG19" s="8">
        <f>SUM(Table3253[[#This Row],[80]:[84]])</f>
        <v>1436</v>
      </c>
      <c r="AH19" s="8">
        <f>SUM(Table3253[[#This Row],[85]:[89]])</f>
        <v>1006</v>
      </c>
      <c r="AI19" s="8">
        <f>Table3253[[#This Row],[90]]</f>
        <v>397</v>
      </c>
      <c r="AJ19" s="9">
        <v>389</v>
      </c>
      <c r="AK19" s="8">
        <v>359</v>
      </c>
      <c r="AL19" s="8">
        <v>390</v>
      </c>
      <c r="AM19" s="8">
        <v>464</v>
      </c>
      <c r="AN19" s="8">
        <v>407</v>
      </c>
      <c r="AO19" s="8">
        <v>461</v>
      </c>
      <c r="AP19" s="8">
        <v>459</v>
      </c>
      <c r="AQ19" s="8">
        <v>457</v>
      </c>
      <c r="AR19" s="8">
        <v>486</v>
      </c>
      <c r="AS19" s="8">
        <v>499</v>
      </c>
      <c r="AT19" s="8">
        <v>489</v>
      </c>
      <c r="AU19" s="8">
        <v>453</v>
      </c>
      <c r="AV19" s="8">
        <v>498</v>
      </c>
      <c r="AW19" s="8">
        <v>458</v>
      </c>
      <c r="AX19" s="8">
        <v>532</v>
      </c>
      <c r="AY19" s="8">
        <v>540</v>
      </c>
      <c r="AZ19" s="8">
        <v>539</v>
      </c>
      <c r="BA19" s="8">
        <v>459</v>
      </c>
      <c r="BB19" s="8">
        <v>462</v>
      </c>
      <c r="BC19" s="8">
        <v>465</v>
      </c>
      <c r="BD19" s="8">
        <v>532</v>
      </c>
      <c r="BE19" s="8">
        <v>416</v>
      </c>
      <c r="BF19" s="8">
        <v>408</v>
      </c>
      <c r="BG19" s="8">
        <v>410</v>
      </c>
      <c r="BH19" s="8">
        <v>427</v>
      </c>
      <c r="BI19" s="8">
        <v>528</v>
      </c>
      <c r="BJ19" s="8">
        <v>482</v>
      </c>
      <c r="BK19" s="8">
        <v>541</v>
      </c>
      <c r="BL19" s="8">
        <v>515</v>
      </c>
      <c r="BM19" s="8">
        <v>530</v>
      </c>
      <c r="BN19" s="8">
        <v>554</v>
      </c>
      <c r="BO19" s="8">
        <v>522</v>
      </c>
      <c r="BP19" s="8">
        <v>538</v>
      </c>
      <c r="BQ19" s="8">
        <v>510</v>
      </c>
      <c r="BR19" s="8">
        <v>545</v>
      </c>
      <c r="BS19" s="8">
        <v>522</v>
      </c>
      <c r="BT19" s="8">
        <v>528</v>
      </c>
      <c r="BU19" s="8">
        <v>518</v>
      </c>
      <c r="BV19" s="8">
        <v>488</v>
      </c>
      <c r="BW19" s="8">
        <v>539</v>
      </c>
      <c r="BX19" s="8">
        <v>526</v>
      </c>
      <c r="BY19" s="8">
        <v>535</v>
      </c>
      <c r="BZ19" s="8">
        <v>561</v>
      </c>
      <c r="CA19" s="8">
        <v>499</v>
      </c>
      <c r="CB19" s="8">
        <v>462</v>
      </c>
      <c r="CC19" s="8">
        <v>470</v>
      </c>
      <c r="CD19" s="8">
        <v>464</v>
      </c>
      <c r="CE19" s="8">
        <v>540</v>
      </c>
      <c r="CF19" s="8">
        <v>561</v>
      </c>
      <c r="CG19" s="8">
        <v>587</v>
      </c>
      <c r="CH19" s="8">
        <v>680</v>
      </c>
      <c r="CI19" s="8">
        <v>768</v>
      </c>
      <c r="CJ19" s="8">
        <v>723</v>
      </c>
      <c r="CK19" s="8">
        <v>698</v>
      </c>
      <c r="CL19" s="8">
        <v>746</v>
      </c>
      <c r="CM19" s="8">
        <v>737</v>
      </c>
      <c r="CN19" s="8">
        <v>765</v>
      </c>
      <c r="CO19" s="8">
        <v>792</v>
      </c>
      <c r="CP19" s="8">
        <v>793</v>
      </c>
      <c r="CQ19" s="8">
        <v>757</v>
      </c>
      <c r="CR19" s="8">
        <v>705</v>
      </c>
      <c r="CS19" s="8">
        <v>644</v>
      </c>
      <c r="CT19" s="8">
        <v>637</v>
      </c>
      <c r="CU19" s="8">
        <v>656</v>
      </c>
      <c r="CV19" s="8">
        <v>620</v>
      </c>
      <c r="CW19" s="8">
        <v>597</v>
      </c>
      <c r="CX19" s="8">
        <v>559</v>
      </c>
      <c r="CY19" s="8">
        <v>573</v>
      </c>
      <c r="CZ19" s="8">
        <v>587</v>
      </c>
      <c r="DA19" s="8">
        <v>534</v>
      </c>
      <c r="DB19" s="8">
        <v>552</v>
      </c>
      <c r="DC19" s="8">
        <v>503</v>
      </c>
      <c r="DD19" s="8">
        <v>505</v>
      </c>
      <c r="DE19" s="8">
        <v>554</v>
      </c>
      <c r="DF19" s="8">
        <v>557</v>
      </c>
      <c r="DG19" s="8">
        <v>616</v>
      </c>
      <c r="DH19" s="8">
        <v>488</v>
      </c>
      <c r="DI19" s="8">
        <v>492</v>
      </c>
      <c r="DJ19" s="8">
        <v>456</v>
      </c>
      <c r="DK19" s="8">
        <v>377</v>
      </c>
      <c r="DL19" s="8">
        <v>306</v>
      </c>
      <c r="DM19" s="8">
        <v>286</v>
      </c>
      <c r="DN19" s="8">
        <v>306</v>
      </c>
      <c r="DO19" s="8">
        <v>247</v>
      </c>
      <c r="DP19" s="8">
        <v>291</v>
      </c>
      <c r="DQ19" s="8">
        <v>273</v>
      </c>
      <c r="DR19" s="8">
        <v>212</v>
      </c>
      <c r="DS19" s="8">
        <v>201</v>
      </c>
      <c r="DT19" s="8">
        <v>171</v>
      </c>
      <c r="DU19" s="8">
        <v>149</v>
      </c>
      <c r="DV19" s="8">
        <v>397</v>
      </c>
      <c r="DW19" s="8">
        <f t="shared" si="0"/>
        <v>27904</v>
      </c>
      <c r="DX19" s="8">
        <f t="shared" si="1"/>
        <v>3120</v>
      </c>
      <c r="DY19" s="8">
        <f t="shared" si="2"/>
        <v>13065</v>
      </c>
      <c r="DZ19" s="8">
        <f t="shared" si="3"/>
        <v>10721</v>
      </c>
    </row>
    <row r="20" spans="1:130" x14ac:dyDescent="0.2">
      <c r="A20" t="s">
        <v>162</v>
      </c>
      <c r="B20" t="s">
        <v>167</v>
      </c>
      <c r="C20" t="s">
        <v>168</v>
      </c>
      <c r="D20" s="8">
        <f>SUM(Table3253[[#This Row],[0]:[90]])</f>
        <v>48169</v>
      </c>
      <c r="E20" s="9">
        <f>SUM(Table3253[[#This Row],[0]:[15]])</f>
        <v>8584</v>
      </c>
      <c r="F20" s="8">
        <f>SUM(Table3253[[#This Row],[16]:[64]])</f>
        <v>29404</v>
      </c>
      <c r="G20" s="8">
        <f>SUM(Table3253[[#This Row],[65]:[90]])</f>
        <v>10181</v>
      </c>
      <c r="H20" s="8">
        <f>SUM(Table3253[[#This Row],[85]:[90]])</f>
        <v>1227</v>
      </c>
      <c r="I20" s="9">
        <f>SUM(Table3253[[#This Row],[0]:[17]])</f>
        <v>9582</v>
      </c>
      <c r="J20" s="8">
        <f>SUM(Table3253[[#This Row],[18]:[64]])</f>
        <v>28406</v>
      </c>
      <c r="K20" s="9">
        <f>SUM(Table3253[[#This Row],[0]:[4]])</f>
        <v>2338</v>
      </c>
      <c r="L20" s="8">
        <f>SUM(Table3253[[#This Row],[5]:[15]])</f>
        <v>6246</v>
      </c>
      <c r="M20" s="8">
        <f>SUM(Table3253[[#This Row],[16]:[24]])</f>
        <v>4234</v>
      </c>
      <c r="N20" s="8">
        <f>SUM(Table3253[[#This Row],[25]:[49]])</f>
        <v>14708</v>
      </c>
      <c r="O20" s="8">
        <f>SUM(Table3253[[#This Row],[50]:[64]])</f>
        <v>10462</v>
      </c>
      <c r="P20" s="8">
        <f>SUM(Table3253[[#This Row],[65]:[74]])</f>
        <v>5421</v>
      </c>
      <c r="Q20" s="8">
        <f>SUM(Table3253[[#This Row],[75]:[84]])</f>
        <v>3533</v>
      </c>
      <c r="R20" s="9">
        <f>SUM(Table3253[[#This Row],[5]:[9]])</f>
        <v>2819</v>
      </c>
      <c r="S20" s="8">
        <f>SUM(Table3253[[#This Row],[10]:[14]])</f>
        <v>2823</v>
      </c>
      <c r="T20" s="8">
        <f>SUM(Table3253[[#This Row],[15]:[19]])</f>
        <v>2563</v>
      </c>
      <c r="U20" s="8">
        <f>SUM(Table3253[[#This Row],[20]:[24]])</f>
        <v>2275</v>
      </c>
      <c r="V20" s="8">
        <f>SUM(Table3253[[#This Row],[25]:[29]])</f>
        <v>2680</v>
      </c>
      <c r="W20" s="8">
        <f>SUM(Table3253[[#This Row],[30]:[34]])</f>
        <v>3017</v>
      </c>
      <c r="X20" s="8">
        <f>SUM(Table3253[[#This Row],[35]:[39]])</f>
        <v>3041</v>
      </c>
      <c r="Y20" s="8">
        <f>SUM(Table3253[[#This Row],[40]:[44]])</f>
        <v>3107</v>
      </c>
      <c r="Z20" s="8">
        <f>SUM(Table3253[[#This Row],[45]:[49]])</f>
        <v>2863</v>
      </c>
      <c r="AA20" s="8">
        <f>SUM(Table3253[[#This Row],[50]:[54]])</f>
        <v>3486</v>
      </c>
      <c r="AB20" s="8">
        <f>SUM(Table3253[[#This Row],[55]:[59]])</f>
        <v>3697</v>
      </c>
      <c r="AC20" s="8">
        <f>SUM(Table3253[[#This Row],[60]:[64]])</f>
        <v>3279</v>
      </c>
      <c r="AD20" s="8">
        <f>SUM(Table3253[[#This Row],[65]:[69]])</f>
        <v>2870</v>
      </c>
      <c r="AE20" s="8">
        <f>SUM(Table3253[[#This Row],[70]:[74]])</f>
        <v>2551</v>
      </c>
      <c r="AF20" s="8">
        <f>SUM(Table3253[[#This Row],[75]:[79]])</f>
        <v>2189</v>
      </c>
      <c r="AG20" s="8">
        <f>SUM(Table3253[[#This Row],[80]:[84]])</f>
        <v>1344</v>
      </c>
      <c r="AH20" s="8">
        <f>SUM(Table3253[[#This Row],[85]:[89]])</f>
        <v>789</v>
      </c>
      <c r="AI20" s="8">
        <f>Table3253[[#This Row],[90]]</f>
        <v>438</v>
      </c>
      <c r="AJ20" s="9">
        <v>447</v>
      </c>
      <c r="AK20" s="8">
        <v>439</v>
      </c>
      <c r="AL20" s="8">
        <v>487</v>
      </c>
      <c r="AM20" s="8">
        <v>449</v>
      </c>
      <c r="AN20" s="8">
        <v>516</v>
      </c>
      <c r="AO20" s="8">
        <v>496</v>
      </c>
      <c r="AP20" s="8">
        <v>593</v>
      </c>
      <c r="AQ20" s="8">
        <v>576</v>
      </c>
      <c r="AR20" s="8">
        <v>585</v>
      </c>
      <c r="AS20" s="8">
        <v>569</v>
      </c>
      <c r="AT20" s="8">
        <v>552</v>
      </c>
      <c r="AU20" s="8">
        <v>570</v>
      </c>
      <c r="AV20" s="8">
        <v>570</v>
      </c>
      <c r="AW20" s="8">
        <v>549</v>
      </c>
      <c r="AX20" s="8">
        <v>582</v>
      </c>
      <c r="AY20" s="8">
        <v>604</v>
      </c>
      <c r="AZ20" s="8">
        <v>501</v>
      </c>
      <c r="BA20" s="8">
        <v>497</v>
      </c>
      <c r="BB20" s="8">
        <v>473</v>
      </c>
      <c r="BC20" s="8">
        <v>488</v>
      </c>
      <c r="BD20" s="8">
        <v>505</v>
      </c>
      <c r="BE20" s="8">
        <v>473</v>
      </c>
      <c r="BF20" s="8">
        <v>459</v>
      </c>
      <c r="BG20" s="8">
        <v>417</v>
      </c>
      <c r="BH20" s="8">
        <v>421</v>
      </c>
      <c r="BI20" s="8">
        <v>547</v>
      </c>
      <c r="BJ20" s="8">
        <v>537</v>
      </c>
      <c r="BK20" s="8">
        <v>471</v>
      </c>
      <c r="BL20" s="8">
        <v>550</v>
      </c>
      <c r="BM20" s="8">
        <v>575</v>
      </c>
      <c r="BN20" s="8">
        <v>626</v>
      </c>
      <c r="BO20" s="8">
        <v>610</v>
      </c>
      <c r="BP20" s="8">
        <v>596</v>
      </c>
      <c r="BQ20" s="8">
        <v>625</v>
      </c>
      <c r="BR20" s="8">
        <v>560</v>
      </c>
      <c r="BS20" s="8">
        <v>626</v>
      </c>
      <c r="BT20" s="8">
        <v>618</v>
      </c>
      <c r="BU20" s="8">
        <v>621</v>
      </c>
      <c r="BV20" s="8">
        <v>576</v>
      </c>
      <c r="BW20" s="8">
        <v>600</v>
      </c>
      <c r="BX20" s="8">
        <v>656</v>
      </c>
      <c r="BY20" s="8">
        <v>659</v>
      </c>
      <c r="BZ20" s="8">
        <v>615</v>
      </c>
      <c r="CA20" s="8">
        <v>620</v>
      </c>
      <c r="CB20" s="8">
        <v>557</v>
      </c>
      <c r="CC20" s="8">
        <v>491</v>
      </c>
      <c r="CD20" s="8">
        <v>540</v>
      </c>
      <c r="CE20" s="8">
        <v>585</v>
      </c>
      <c r="CF20" s="8">
        <v>590</v>
      </c>
      <c r="CG20" s="8">
        <v>657</v>
      </c>
      <c r="CH20" s="8">
        <v>679</v>
      </c>
      <c r="CI20" s="8">
        <v>723</v>
      </c>
      <c r="CJ20" s="8">
        <v>660</v>
      </c>
      <c r="CK20" s="8">
        <v>744</v>
      </c>
      <c r="CL20" s="8">
        <v>680</v>
      </c>
      <c r="CM20" s="8">
        <v>749</v>
      </c>
      <c r="CN20" s="8">
        <v>737</v>
      </c>
      <c r="CO20" s="8">
        <v>773</v>
      </c>
      <c r="CP20" s="8">
        <v>722</v>
      </c>
      <c r="CQ20" s="8">
        <v>716</v>
      </c>
      <c r="CR20" s="8">
        <v>719</v>
      </c>
      <c r="CS20" s="8">
        <v>671</v>
      </c>
      <c r="CT20" s="8">
        <v>616</v>
      </c>
      <c r="CU20" s="8">
        <v>659</v>
      </c>
      <c r="CV20" s="8">
        <v>614</v>
      </c>
      <c r="CW20" s="8">
        <v>628</v>
      </c>
      <c r="CX20" s="8">
        <v>590</v>
      </c>
      <c r="CY20" s="8">
        <v>566</v>
      </c>
      <c r="CZ20" s="8">
        <v>549</v>
      </c>
      <c r="DA20" s="8">
        <v>537</v>
      </c>
      <c r="DB20" s="8">
        <v>513</v>
      </c>
      <c r="DC20" s="8">
        <v>498</v>
      </c>
      <c r="DD20" s="8">
        <v>514</v>
      </c>
      <c r="DE20" s="8">
        <v>529</v>
      </c>
      <c r="DF20" s="8">
        <v>497</v>
      </c>
      <c r="DG20" s="8">
        <v>592</v>
      </c>
      <c r="DH20" s="8">
        <v>445</v>
      </c>
      <c r="DI20" s="8">
        <v>380</v>
      </c>
      <c r="DJ20" s="8">
        <v>409</v>
      </c>
      <c r="DK20" s="8">
        <v>363</v>
      </c>
      <c r="DL20" s="8">
        <v>264</v>
      </c>
      <c r="DM20" s="8">
        <v>281</v>
      </c>
      <c r="DN20" s="8">
        <v>293</v>
      </c>
      <c r="DO20" s="8">
        <v>263</v>
      </c>
      <c r="DP20" s="8">
        <v>243</v>
      </c>
      <c r="DQ20" s="8">
        <v>198</v>
      </c>
      <c r="DR20" s="8">
        <v>196</v>
      </c>
      <c r="DS20" s="8">
        <v>163</v>
      </c>
      <c r="DT20" s="8">
        <v>136</v>
      </c>
      <c r="DU20" s="8">
        <v>96</v>
      </c>
      <c r="DV20" s="8">
        <v>438</v>
      </c>
      <c r="DW20" s="8">
        <f t="shared" si="0"/>
        <v>29404</v>
      </c>
      <c r="DX20" s="8">
        <f t="shared" si="1"/>
        <v>3236</v>
      </c>
      <c r="DY20" s="8">
        <f t="shared" si="2"/>
        <v>14708</v>
      </c>
      <c r="DZ20" s="8">
        <f t="shared" si="3"/>
        <v>10462</v>
      </c>
    </row>
    <row r="21" spans="1:130" x14ac:dyDescent="0.2">
      <c r="A21" t="s">
        <v>162</v>
      </c>
      <c r="B21" t="s">
        <v>169</v>
      </c>
      <c r="C21" t="s">
        <v>170</v>
      </c>
      <c r="D21" s="8">
        <f>SUM(Table3253[[#This Row],[0]:[90]])</f>
        <v>51850</v>
      </c>
      <c r="E21" s="9">
        <f>SUM(Table3253[[#This Row],[0]:[15]])</f>
        <v>7918</v>
      </c>
      <c r="F21" s="8">
        <f>SUM(Table3253[[#This Row],[16]:[64]])</f>
        <v>29899</v>
      </c>
      <c r="G21" s="8">
        <f>SUM(Table3253[[#This Row],[65]:[90]])</f>
        <v>14033</v>
      </c>
      <c r="H21" s="8">
        <f>SUM(Table3253[[#This Row],[85]:[90]])</f>
        <v>1755</v>
      </c>
      <c r="I21" s="9">
        <f>SUM(Table3253[[#This Row],[0]:[17]])</f>
        <v>8979</v>
      </c>
      <c r="J21" s="8">
        <f>SUM(Table3253[[#This Row],[18]:[64]])</f>
        <v>28838</v>
      </c>
      <c r="K21" s="9">
        <f>SUM(Table3253[[#This Row],[0]:[4]])</f>
        <v>2099</v>
      </c>
      <c r="L21" s="8">
        <f>SUM(Table3253[[#This Row],[5]:[15]])</f>
        <v>5819</v>
      </c>
      <c r="M21" s="8">
        <f>SUM(Table3253[[#This Row],[16]:[24]])</f>
        <v>4473</v>
      </c>
      <c r="N21" s="8">
        <f>SUM(Table3253[[#This Row],[25]:[49]])</f>
        <v>12876</v>
      </c>
      <c r="O21" s="8">
        <f>SUM(Table3253[[#This Row],[50]:[64]])</f>
        <v>12550</v>
      </c>
      <c r="P21" s="8">
        <f>SUM(Table3253[[#This Row],[65]:[74]])</f>
        <v>7510</v>
      </c>
      <c r="Q21" s="8">
        <f>SUM(Table3253[[#This Row],[75]:[84]])</f>
        <v>4768</v>
      </c>
      <c r="R21" s="9">
        <f>SUM(Table3253[[#This Row],[5]:[9]])</f>
        <v>2509</v>
      </c>
      <c r="S21" s="8">
        <f>SUM(Table3253[[#This Row],[10]:[14]])</f>
        <v>2772</v>
      </c>
      <c r="T21" s="8">
        <f>SUM(Table3253[[#This Row],[15]:[19]])</f>
        <v>2647</v>
      </c>
      <c r="U21" s="8">
        <f>SUM(Table3253[[#This Row],[20]:[24]])</f>
        <v>2364</v>
      </c>
      <c r="V21" s="8">
        <f>SUM(Table3253[[#This Row],[25]:[29]])</f>
        <v>2222</v>
      </c>
      <c r="W21" s="8">
        <f>SUM(Table3253[[#This Row],[30]:[34]])</f>
        <v>2511</v>
      </c>
      <c r="X21" s="8">
        <f>SUM(Table3253[[#This Row],[35]:[39]])</f>
        <v>2516</v>
      </c>
      <c r="Y21" s="8">
        <f>SUM(Table3253[[#This Row],[40]:[44]])</f>
        <v>2728</v>
      </c>
      <c r="Z21" s="8">
        <f>SUM(Table3253[[#This Row],[45]:[49]])</f>
        <v>2899</v>
      </c>
      <c r="AA21" s="8">
        <f>SUM(Table3253[[#This Row],[50]:[54]])</f>
        <v>3997</v>
      </c>
      <c r="AB21" s="8">
        <f>SUM(Table3253[[#This Row],[55]:[59]])</f>
        <v>4353</v>
      </c>
      <c r="AC21" s="8">
        <f>SUM(Table3253[[#This Row],[60]:[64]])</f>
        <v>4200</v>
      </c>
      <c r="AD21" s="8">
        <f>SUM(Table3253[[#This Row],[65]:[69]])</f>
        <v>3824</v>
      </c>
      <c r="AE21" s="8">
        <f>SUM(Table3253[[#This Row],[70]:[74]])</f>
        <v>3686</v>
      </c>
      <c r="AF21" s="8">
        <f>SUM(Table3253[[#This Row],[75]:[79]])</f>
        <v>2932</v>
      </c>
      <c r="AG21" s="8">
        <f>SUM(Table3253[[#This Row],[80]:[84]])</f>
        <v>1836</v>
      </c>
      <c r="AH21" s="8">
        <f>SUM(Table3253[[#This Row],[85]:[89]])</f>
        <v>1177</v>
      </c>
      <c r="AI21" s="8">
        <f>Table3253[[#This Row],[90]]</f>
        <v>578</v>
      </c>
      <c r="AJ21" s="9">
        <v>387</v>
      </c>
      <c r="AK21" s="8">
        <v>422</v>
      </c>
      <c r="AL21" s="8">
        <v>428</v>
      </c>
      <c r="AM21" s="8">
        <v>403</v>
      </c>
      <c r="AN21" s="8">
        <v>459</v>
      </c>
      <c r="AO21" s="8">
        <v>440</v>
      </c>
      <c r="AP21" s="8">
        <v>507</v>
      </c>
      <c r="AQ21" s="8">
        <v>478</v>
      </c>
      <c r="AR21" s="8">
        <v>532</v>
      </c>
      <c r="AS21" s="8">
        <v>552</v>
      </c>
      <c r="AT21" s="8">
        <v>504</v>
      </c>
      <c r="AU21" s="8">
        <v>526</v>
      </c>
      <c r="AV21" s="8">
        <v>555</v>
      </c>
      <c r="AW21" s="8">
        <v>585</v>
      </c>
      <c r="AX21" s="8">
        <v>602</v>
      </c>
      <c r="AY21" s="8">
        <v>538</v>
      </c>
      <c r="AZ21" s="8">
        <v>535</v>
      </c>
      <c r="BA21" s="8">
        <v>526</v>
      </c>
      <c r="BB21" s="8">
        <v>545</v>
      </c>
      <c r="BC21" s="8">
        <v>503</v>
      </c>
      <c r="BD21" s="8">
        <v>567</v>
      </c>
      <c r="BE21" s="8">
        <v>513</v>
      </c>
      <c r="BF21" s="8">
        <v>486</v>
      </c>
      <c r="BG21" s="8">
        <v>415</v>
      </c>
      <c r="BH21" s="8">
        <v>383</v>
      </c>
      <c r="BI21" s="8">
        <v>446</v>
      </c>
      <c r="BJ21" s="8">
        <v>444</v>
      </c>
      <c r="BK21" s="8">
        <v>433</v>
      </c>
      <c r="BL21" s="8">
        <v>451</v>
      </c>
      <c r="BM21" s="8">
        <v>448</v>
      </c>
      <c r="BN21" s="8">
        <v>490</v>
      </c>
      <c r="BO21" s="8">
        <v>488</v>
      </c>
      <c r="BP21" s="8">
        <v>513</v>
      </c>
      <c r="BQ21" s="8">
        <v>496</v>
      </c>
      <c r="BR21" s="8">
        <v>524</v>
      </c>
      <c r="BS21" s="8">
        <v>473</v>
      </c>
      <c r="BT21" s="8">
        <v>554</v>
      </c>
      <c r="BU21" s="8">
        <v>497</v>
      </c>
      <c r="BV21" s="8">
        <v>490</v>
      </c>
      <c r="BW21" s="8">
        <v>502</v>
      </c>
      <c r="BX21" s="8">
        <v>512</v>
      </c>
      <c r="BY21" s="8">
        <v>577</v>
      </c>
      <c r="BZ21" s="8">
        <v>517</v>
      </c>
      <c r="CA21" s="8">
        <v>610</v>
      </c>
      <c r="CB21" s="8">
        <v>512</v>
      </c>
      <c r="CC21" s="8">
        <v>487</v>
      </c>
      <c r="CD21" s="8">
        <v>544</v>
      </c>
      <c r="CE21" s="8">
        <v>556</v>
      </c>
      <c r="CF21" s="8">
        <v>601</v>
      </c>
      <c r="CG21" s="8">
        <v>711</v>
      </c>
      <c r="CH21" s="8">
        <v>771</v>
      </c>
      <c r="CI21" s="8">
        <v>789</v>
      </c>
      <c r="CJ21" s="8">
        <v>764</v>
      </c>
      <c r="CK21" s="8">
        <v>781</v>
      </c>
      <c r="CL21" s="8">
        <v>892</v>
      </c>
      <c r="CM21" s="8">
        <v>865</v>
      </c>
      <c r="CN21" s="8">
        <v>863</v>
      </c>
      <c r="CO21" s="8">
        <v>934</v>
      </c>
      <c r="CP21" s="8">
        <v>876</v>
      </c>
      <c r="CQ21" s="8">
        <v>815</v>
      </c>
      <c r="CR21" s="8">
        <v>874</v>
      </c>
      <c r="CS21" s="8">
        <v>844</v>
      </c>
      <c r="CT21" s="8">
        <v>829</v>
      </c>
      <c r="CU21" s="8">
        <v>837</v>
      </c>
      <c r="CV21" s="8">
        <v>816</v>
      </c>
      <c r="CW21" s="8">
        <v>814</v>
      </c>
      <c r="CX21" s="8">
        <v>735</v>
      </c>
      <c r="CY21" s="8">
        <v>781</v>
      </c>
      <c r="CZ21" s="8">
        <v>698</v>
      </c>
      <c r="DA21" s="8">
        <v>796</v>
      </c>
      <c r="DB21" s="8">
        <v>719</v>
      </c>
      <c r="DC21" s="8">
        <v>752</v>
      </c>
      <c r="DD21" s="8">
        <v>681</v>
      </c>
      <c r="DE21" s="8">
        <v>784</v>
      </c>
      <c r="DF21" s="8">
        <v>750</v>
      </c>
      <c r="DG21" s="8">
        <v>819</v>
      </c>
      <c r="DH21" s="8">
        <v>547</v>
      </c>
      <c r="DI21" s="8">
        <v>583</v>
      </c>
      <c r="DJ21" s="8">
        <v>543</v>
      </c>
      <c r="DK21" s="8">
        <v>440</v>
      </c>
      <c r="DL21" s="8">
        <v>458</v>
      </c>
      <c r="DM21" s="8">
        <v>392</v>
      </c>
      <c r="DN21" s="8">
        <v>375</v>
      </c>
      <c r="DO21" s="8">
        <v>322</v>
      </c>
      <c r="DP21" s="8">
        <v>289</v>
      </c>
      <c r="DQ21" s="8">
        <v>310</v>
      </c>
      <c r="DR21" s="8">
        <v>248</v>
      </c>
      <c r="DS21" s="8">
        <v>216</v>
      </c>
      <c r="DT21" s="8">
        <v>223</v>
      </c>
      <c r="DU21" s="8">
        <v>180</v>
      </c>
      <c r="DV21" s="8">
        <v>578</v>
      </c>
      <c r="DW21" s="8">
        <f t="shared" si="0"/>
        <v>29899</v>
      </c>
      <c r="DX21" s="8">
        <f t="shared" si="1"/>
        <v>3412</v>
      </c>
      <c r="DY21" s="8">
        <f t="shared" si="2"/>
        <v>12876</v>
      </c>
      <c r="DZ21" s="8">
        <f t="shared" si="3"/>
        <v>12550</v>
      </c>
    </row>
    <row r="22" spans="1:130" x14ac:dyDescent="0.2">
      <c r="A22" t="s">
        <v>162</v>
      </c>
      <c r="B22" t="s">
        <v>171</v>
      </c>
      <c r="C22" t="s">
        <v>172</v>
      </c>
      <c r="D22" s="8">
        <f>SUM(Table3253[[#This Row],[0]:[90]])</f>
        <v>57441</v>
      </c>
      <c r="E22" s="9">
        <f>SUM(Table3253[[#This Row],[0]:[15]])</f>
        <v>7015</v>
      </c>
      <c r="F22" s="8">
        <f>SUM(Table3253[[#This Row],[16]:[64]])</f>
        <v>39260</v>
      </c>
      <c r="G22" s="8">
        <f>SUM(Table3253[[#This Row],[65]:[90]])</f>
        <v>11166</v>
      </c>
      <c r="H22" s="8">
        <f>SUM(Table3253[[#This Row],[85]:[90]])</f>
        <v>1343</v>
      </c>
      <c r="I22" s="9">
        <f>SUM(Table3253[[#This Row],[0]:[17]])</f>
        <v>7891</v>
      </c>
      <c r="J22" s="8">
        <f>SUM(Table3253[[#This Row],[18]:[64]])</f>
        <v>38384</v>
      </c>
      <c r="K22" s="9">
        <f>SUM(Table3253[[#This Row],[0]:[4]])</f>
        <v>1838</v>
      </c>
      <c r="L22" s="8">
        <f>SUM(Table3253[[#This Row],[5]:[15]])</f>
        <v>5177</v>
      </c>
      <c r="M22" s="8">
        <f>SUM(Table3253[[#This Row],[16]:[24]])</f>
        <v>14943</v>
      </c>
      <c r="N22" s="8">
        <f>SUM(Table3253[[#This Row],[25]:[49]])</f>
        <v>14726</v>
      </c>
      <c r="O22" s="8">
        <f>SUM(Table3253[[#This Row],[50]:[64]])</f>
        <v>9591</v>
      </c>
      <c r="P22" s="8">
        <f>SUM(Table3253[[#This Row],[65]:[74]])</f>
        <v>5736</v>
      </c>
      <c r="Q22" s="8">
        <f>SUM(Table3253[[#This Row],[75]:[84]])</f>
        <v>4087</v>
      </c>
      <c r="R22" s="9">
        <f>SUM(Table3253[[#This Row],[5]:[9]])</f>
        <v>2265</v>
      </c>
      <c r="S22" s="8">
        <f>SUM(Table3253[[#This Row],[10]:[14]])</f>
        <v>2444</v>
      </c>
      <c r="T22" s="8">
        <f>SUM(Table3253[[#This Row],[15]:[19]])</f>
        <v>6157</v>
      </c>
      <c r="U22" s="8">
        <f>SUM(Table3253[[#This Row],[20]:[24]])</f>
        <v>9254</v>
      </c>
      <c r="V22" s="8">
        <f>SUM(Table3253[[#This Row],[25]:[29]])</f>
        <v>2952</v>
      </c>
      <c r="W22" s="8">
        <f>SUM(Table3253[[#This Row],[30]:[34]])</f>
        <v>3068</v>
      </c>
      <c r="X22" s="8">
        <f>SUM(Table3253[[#This Row],[35]:[39]])</f>
        <v>3069</v>
      </c>
      <c r="Y22" s="8">
        <f>SUM(Table3253[[#This Row],[40]:[44]])</f>
        <v>2925</v>
      </c>
      <c r="Z22" s="8">
        <f>SUM(Table3253[[#This Row],[45]:[49]])</f>
        <v>2712</v>
      </c>
      <c r="AA22" s="8">
        <f>SUM(Table3253[[#This Row],[50]:[54]])</f>
        <v>3189</v>
      </c>
      <c r="AB22" s="8">
        <f>SUM(Table3253[[#This Row],[55]:[59]])</f>
        <v>3195</v>
      </c>
      <c r="AC22" s="8">
        <f>SUM(Table3253[[#This Row],[60]:[64]])</f>
        <v>3207</v>
      </c>
      <c r="AD22" s="8">
        <f>SUM(Table3253[[#This Row],[65]:[69]])</f>
        <v>2806</v>
      </c>
      <c r="AE22" s="8">
        <f>SUM(Table3253[[#This Row],[70]:[74]])</f>
        <v>2930</v>
      </c>
      <c r="AF22" s="8">
        <f>SUM(Table3253[[#This Row],[75]:[79]])</f>
        <v>2563</v>
      </c>
      <c r="AG22" s="8">
        <f>SUM(Table3253[[#This Row],[80]:[84]])</f>
        <v>1524</v>
      </c>
      <c r="AH22" s="8">
        <f>SUM(Table3253[[#This Row],[85]:[89]])</f>
        <v>886</v>
      </c>
      <c r="AI22" s="8">
        <f>Table3253[[#This Row],[90]]</f>
        <v>457</v>
      </c>
      <c r="AJ22" s="9">
        <v>356</v>
      </c>
      <c r="AK22" s="8">
        <v>358</v>
      </c>
      <c r="AL22" s="8">
        <v>371</v>
      </c>
      <c r="AM22" s="8">
        <v>343</v>
      </c>
      <c r="AN22" s="8">
        <v>410</v>
      </c>
      <c r="AO22" s="8">
        <v>453</v>
      </c>
      <c r="AP22" s="8">
        <v>461</v>
      </c>
      <c r="AQ22" s="8">
        <v>441</v>
      </c>
      <c r="AR22" s="8">
        <v>460</v>
      </c>
      <c r="AS22" s="8">
        <v>450</v>
      </c>
      <c r="AT22" s="8">
        <v>490</v>
      </c>
      <c r="AU22" s="8">
        <v>498</v>
      </c>
      <c r="AV22" s="8">
        <v>511</v>
      </c>
      <c r="AW22" s="8">
        <v>473</v>
      </c>
      <c r="AX22" s="8">
        <v>472</v>
      </c>
      <c r="AY22" s="8">
        <v>468</v>
      </c>
      <c r="AZ22" s="8">
        <v>443</v>
      </c>
      <c r="BA22" s="8">
        <v>433</v>
      </c>
      <c r="BB22" s="8">
        <v>1000</v>
      </c>
      <c r="BC22" s="8">
        <v>3813</v>
      </c>
      <c r="BD22" s="8">
        <v>2877</v>
      </c>
      <c r="BE22" s="8">
        <v>2233</v>
      </c>
      <c r="BF22" s="8">
        <v>1714</v>
      </c>
      <c r="BG22" s="8">
        <v>1306</v>
      </c>
      <c r="BH22" s="8">
        <v>1124</v>
      </c>
      <c r="BI22" s="8">
        <v>614</v>
      </c>
      <c r="BJ22" s="8">
        <v>584</v>
      </c>
      <c r="BK22" s="8">
        <v>608</v>
      </c>
      <c r="BL22" s="8">
        <v>556</v>
      </c>
      <c r="BM22" s="8">
        <v>590</v>
      </c>
      <c r="BN22" s="8">
        <v>621</v>
      </c>
      <c r="BO22" s="8">
        <v>620</v>
      </c>
      <c r="BP22" s="8">
        <v>609</v>
      </c>
      <c r="BQ22" s="8">
        <v>590</v>
      </c>
      <c r="BR22" s="8">
        <v>628</v>
      </c>
      <c r="BS22" s="8">
        <v>651</v>
      </c>
      <c r="BT22" s="8">
        <v>622</v>
      </c>
      <c r="BU22" s="8">
        <v>606</v>
      </c>
      <c r="BV22" s="8">
        <v>617</v>
      </c>
      <c r="BW22" s="8">
        <v>573</v>
      </c>
      <c r="BX22" s="8">
        <v>595</v>
      </c>
      <c r="BY22" s="8">
        <v>587</v>
      </c>
      <c r="BZ22" s="8">
        <v>605</v>
      </c>
      <c r="CA22" s="8">
        <v>605</v>
      </c>
      <c r="CB22" s="8">
        <v>533</v>
      </c>
      <c r="CC22" s="8">
        <v>521</v>
      </c>
      <c r="CD22" s="8">
        <v>522</v>
      </c>
      <c r="CE22" s="8">
        <v>531</v>
      </c>
      <c r="CF22" s="8">
        <v>555</v>
      </c>
      <c r="CG22" s="8">
        <v>583</v>
      </c>
      <c r="CH22" s="8">
        <v>601</v>
      </c>
      <c r="CI22" s="8">
        <v>652</v>
      </c>
      <c r="CJ22" s="8">
        <v>656</v>
      </c>
      <c r="CK22" s="8">
        <v>611</v>
      </c>
      <c r="CL22" s="8">
        <v>669</v>
      </c>
      <c r="CM22" s="8">
        <v>634</v>
      </c>
      <c r="CN22" s="8">
        <v>653</v>
      </c>
      <c r="CO22" s="8">
        <v>636</v>
      </c>
      <c r="CP22" s="8">
        <v>649</v>
      </c>
      <c r="CQ22" s="8">
        <v>623</v>
      </c>
      <c r="CR22" s="8">
        <v>692</v>
      </c>
      <c r="CS22" s="8">
        <v>619</v>
      </c>
      <c r="CT22" s="8">
        <v>679</v>
      </c>
      <c r="CU22" s="8">
        <v>581</v>
      </c>
      <c r="CV22" s="8">
        <v>636</v>
      </c>
      <c r="CW22" s="8">
        <v>572</v>
      </c>
      <c r="CX22" s="8">
        <v>596</v>
      </c>
      <c r="CY22" s="8">
        <v>546</v>
      </c>
      <c r="CZ22" s="8">
        <v>525</v>
      </c>
      <c r="DA22" s="8">
        <v>567</v>
      </c>
      <c r="DB22" s="8">
        <v>574</v>
      </c>
      <c r="DC22" s="8">
        <v>573</v>
      </c>
      <c r="DD22" s="8">
        <v>555</v>
      </c>
      <c r="DE22" s="8">
        <v>617</v>
      </c>
      <c r="DF22" s="8">
        <v>611</v>
      </c>
      <c r="DG22" s="8">
        <v>695</v>
      </c>
      <c r="DH22" s="8">
        <v>493</v>
      </c>
      <c r="DI22" s="8">
        <v>464</v>
      </c>
      <c r="DJ22" s="8">
        <v>503</v>
      </c>
      <c r="DK22" s="8">
        <v>408</v>
      </c>
      <c r="DL22" s="8">
        <v>304</v>
      </c>
      <c r="DM22" s="8">
        <v>298</v>
      </c>
      <c r="DN22" s="8">
        <v>324</v>
      </c>
      <c r="DO22" s="8">
        <v>316</v>
      </c>
      <c r="DP22" s="8">
        <v>282</v>
      </c>
      <c r="DQ22" s="8">
        <v>257</v>
      </c>
      <c r="DR22" s="8">
        <v>197</v>
      </c>
      <c r="DS22" s="8">
        <v>163</v>
      </c>
      <c r="DT22" s="8">
        <v>141</v>
      </c>
      <c r="DU22" s="8">
        <v>128</v>
      </c>
      <c r="DV22" s="8">
        <v>457</v>
      </c>
      <c r="DW22" s="8">
        <f t="shared" si="0"/>
        <v>39260</v>
      </c>
      <c r="DX22" s="8">
        <f t="shared" si="1"/>
        <v>14067</v>
      </c>
      <c r="DY22" s="8">
        <f t="shared" si="2"/>
        <v>14726</v>
      </c>
      <c r="DZ22" s="8">
        <f t="shared" si="3"/>
        <v>9591</v>
      </c>
    </row>
    <row r="23" spans="1:130" x14ac:dyDescent="0.2">
      <c r="A23" t="s">
        <v>162</v>
      </c>
      <c r="B23" t="s">
        <v>173</v>
      </c>
      <c r="C23" t="s">
        <v>174</v>
      </c>
      <c r="D23" s="8">
        <f>SUM(Table3253[[#This Row],[0]:[90]])</f>
        <v>56902</v>
      </c>
      <c r="E23" s="9">
        <f>SUM(Table3253[[#This Row],[0]:[15]])</f>
        <v>9508</v>
      </c>
      <c r="F23" s="8">
        <f>SUM(Table3253[[#This Row],[16]:[64]])</f>
        <v>36071</v>
      </c>
      <c r="G23" s="8">
        <f>SUM(Table3253[[#This Row],[65]:[90]])</f>
        <v>11323</v>
      </c>
      <c r="H23" s="8">
        <f>SUM(Table3253[[#This Row],[85]:[90]])</f>
        <v>1223</v>
      </c>
      <c r="I23" s="9">
        <f>SUM(Table3253[[#This Row],[0]:[17]])</f>
        <v>10759</v>
      </c>
      <c r="J23" s="8">
        <f>SUM(Table3253[[#This Row],[18]:[64]])</f>
        <v>34820</v>
      </c>
      <c r="K23" s="9">
        <f>SUM(Table3253[[#This Row],[0]:[4]])</f>
        <v>2598</v>
      </c>
      <c r="L23" s="8">
        <f>SUM(Table3253[[#This Row],[5]:[15]])</f>
        <v>6910</v>
      </c>
      <c r="M23" s="8">
        <f>SUM(Table3253[[#This Row],[16]:[24]])</f>
        <v>7942</v>
      </c>
      <c r="N23" s="8">
        <f>SUM(Table3253[[#This Row],[25]:[49]])</f>
        <v>16517</v>
      </c>
      <c r="O23" s="8">
        <f>SUM(Table3253[[#This Row],[50]:[64]])</f>
        <v>11612</v>
      </c>
      <c r="P23" s="8">
        <f>SUM(Table3253[[#This Row],[65]:[74]])</f>
        <v>6269</v>
      </c>
      <c r="Q23" s="8">
        <f>SUM(Table3253[[#This Row],[75]:[84]])</f>
        <v>3831</v>
      </c>
      <c r="R23" s="9">
        <f>SUM(Table3253[[#This Row],[5]:[9]])</f>
        <v>3029</v>
      </c>
      <c r="S23" s="8">
        <f>SUM(Table3253[[#This Row],[10]:[14]])</f>
        <v>3236</v>
      </c>
      <c r="T23" s="8">
        <f>SUM(Table3253[[#This Row],[15]:[19]])</f>
        <v>3659</v>
      </c>
      <c r="U23" s="8">
        <f>SUM(Table3253[[#This Row],[20]:[24]])</f>
        <v>4928</v>
      </c>
      <c r="V23" s="8">
        <f>SUM(Table3253[[#This Row],[25]:[29]])</f>
        <v>3006</v>
      </c>
      <c r="W23" s="8">
        <f>SUM(Table3253[[#This Row],[30]:[34]])</f>
        <v>3356</v>
      </c>
      <c r="X23" s="8">
        <f>SUM(Table3253[[#This Row],[35]:[39]])</f>
        <v>3461</v>
      </c>
      <c r="Y23" s="8">
        <f>SUM(Table3253[[#This Row],[40]:[44]])</f>
        <v>3427</v>
      </c>
      <c r="Z23" s="8">
        <f>SUM(Table3253[[#This Row],[45]:[49]])</f>
        <v>3267</v>
      </c>
      <c r="AA23" s="8">
        <f>SUM(Table3253[[#This Row],[50]:[54]])</f>
        <v>3942</v>
      </c>
      <c r="AB23" s="8">
        <f>SUM(Table3253[[#This Row],[55]:[59]])</f>
        <v>4048</v>
      </c>
      <c r="AC23" s="8">
        <f>SUM(Table3253[[#This Row],[60]:[64]])</f>
        <v>3622</v>
      </c>
      <c r="AD23" s="8">
        <f>SUM(Table3253[[#This Row],[65]:[69]])</f>
        <v>3237</v>
      </c>
      <c r="AE23" s="8">
        <f>SUM(Table3253[[#This Row],[70]:[74]])</f>
        <v>3032</v>
      </c>
      <c r="AF23" s="8">
        <f>SUM(Table3253[[#This Row],[75]:[79]])</f>
        <v>2383</v>
      </c>
      <c r="AG23" s="8">
        <f>SUM(Table3253[[#This Row],[80]:[84]])</f>
        <v>1448</v>
      </c>
      <c r="AH23" s="8">
        <f>SUM(Table3253[[#This Row],[85]:[89]])</f>
        <v>841</v>
      </c>
      <c r="AI23" s="8">
        <f>Table3253[[#This Row],[90]]</f>
        <v>382</v>
      </c>
      <c r="AJ23" s="9">
        <v>446</v>
      </c>
      <c r="AK23" s="8">
        <v>508</v>
      </c>
      <c r="AL23" s="8">
        <v>534</v>
      </c>
      <c r="AM23" s="8">
        <v>558</v>
      </c>
      <c r="AN23" s="8">
        <v>552</v>
      </c>
      <c r="AO23" s="8">
        <v>582</v>
      </c>
      <c r="AP23" s="8">
        <v>608</v>
      </c>
      <c r="AQ23" s="8">
        <v>641</v>
      </c>
      <c r="AR23" s="8">
        <v>595</v>
      </c>
      <c r="AS23" s="8">
        <v>603</v>
      </c>
      <c r="AT23" s="8">
        <v>704</v>
      </c>
      <c r="AU23" s="8">
        <v>635</v>
      </c>
      <c r="AV23" s="8">
        <v>673</v>
      </c>
      <c r="AW23" s="8">
        <v>614</v>
      </c>
      <c r="AX23" s="8">
        <v>610</v>
      </c>
      <c r="AY23" s="8">
        <v>645</v>
      </c>
      <c r="AZ23" s="8">
        <v>620</v>
      </c>
      <c r="BA23" s="8">
        <v>631</v>
      </c>
      <c r="BB23" s="8">
        <v>666</v>
      </c>
      <c r="BC23" s="8">
        <v>1097</v>
      </c>
      <c r="BD23" s="8">
        <v>1471</v>
      </c>
      <c r="BE23" s="8">
        <v>1009</v>
      </c>
      <c r="BF23" s="8">
        <v>810</v>
      </c>
      <c r="BG23" s="8">
        <v>809</v>
      </c>
      <c r="BH23" s="8">
        <v>829</v>
      </c>
      <c r="BI23" s="8">
        <v>627</v>
      </c>
      <c r="BJ23" s="8">
        <v>590</v>
      </c>
      <c r="BK23" s="8">
        <v>626</v>
      </c>
      <c r="BL23" s="8">
        <v>588</v>
      </c>
      <c r="BM23" s="8">
        <v>575</v>
      </c>
      <c r="BN23" s="8">
        <v>663</v>
      </c>
      <c r="BO23" s="8">
        <v>669</v>
      </c>
      <c r="BP23" s="8">
        <v>650</v>
      </c>
      <c r="BQ23" s="8">
        <v>669</v>
      </c>
      <c r="BR23" s="8">
        <v>705</v>
      </c>
      <c r="BS23" s="8">
        <v>700</v>
      </c>
      <c r="BT23" s="8">
        <v>672</v>
      </c>
      <c r="BU23" s="8">
        <v>692</v>
      </c>
      <c r="BV23" s="8">
        <v>685</v>
      </c>
      <c r="BW23" s="8">
        <v>712</v>
      </c>
      <c r="BX23" s="8">
        <v>729</v>
      </c>
      <c r="BY23" s="8">
        <v>686</v>
      </c>
      <c r="BZ23" s="8">
        <v>698</v>
      </c>
      <c r="CA23" s="8">
        <v>714</v>
      </c>
      <c r="CB23" s="8">
        <v>600</v>
      </c>
      <c r="CC23" s="8">
        <v>627</v>
      </c>
      <c r="CD23" s="8">
        <v>659</v>
      </c>
      <c r="CE23" s="8">
        <v>605</v>
      </c>
      <c r="CF23" s="8">
        <v>624</v>
      </c>
      <c r="CG23" s="8">
        <v>752</v>
      </c>
      <c r="CH23" s="8">
        <v>755</v>
      </c>
      <c r="CI23" s="8">
        <v>851</v>
      </c>
      <c r="CJ23" s="8">
        <v>714</v>
      </c>
      <c r="CK23" s="8">
        <v>853</v>
      </c>
      <c r="CL23" s="8">
        <v>769</v>
      </c>
      <c r="CM23" s="8">
        <v>814</v>
      </c>
      <c r="CN23" s="8">
        <v>789</v>
      </c>
      <c r="CO23" s="8">
        <v>794</v>
      </c>
      <c r="CP23" s="8">
        <v>846</v>
      </c>
      <c r="CQ23" s="8">
        <v>805</v>
      </c>
      <c r="CR23" s="8">
        <v>784</v>
      </c>
      <c r="CS23" s="8">
        <v>746</v>
      </c>
      <c r="CT23" s="8">
        <v>705</v>
      </c>
      <c r="CU23" s="8">
        <v>743</v>
      </c>
      <c r="CV23" s="8">
        <v>644</v>
      </c>
      <c r="CW23" s="8">
        <v>679</v>
      </c>
      <c r="CX23" s="8">
        <v>653</v>
      </c>
      <c r="CY23" s="8">
        <v>672</v>
      </c>
      <c r="CZ23" s="8">
        <v>639</v>
      </c>
      <c r="DA23" s="8">
        <v>594</v>
      </c>
      <c r="DB23" s="8">
        <v>598</v>
      </c>
      <c r="DC23" s="8">
        <v>625</v>
      </c>
      <c r="DD23" s="8">
        <v>589</v>
      </c>
      <c r="DE23" s="8">
        <v>585</v>
      </c>
      <c r="DF23" s="8">
        <v>635</v>
      </c>
      <c r="DG23" s="8">
        <v>639</v>
      </c>
      <c r="DH23" s="8">
        <v>453</v>
      </c>
      <c r="DI23" s="8">
        <v>453</v>
      </c>
      <c r="DJ23" s="8">
        <v>453</v>
      </c>
      <c r="DK23" s="8">
        <v>385</v>
      </c>
      <c r="DL23" s="8">
        <v>321</v>
      </c>
      <c r="DM23" s="8">
        <v>316</v>
      </c>
      <c r="DN23" s="8">
        <v>282</v>
      </c>
      <c r="DO23" s="8">
        <v>283</v>
      </c>
      <c r="DP23" s="8">
        <v>246</v>
      </c>
      <c r="DQ23" s="8">
        <v>255</v>
      </c>
      <c r="DR23" s="8">
        <v>200</v>
      </c>
      <c r="DS23" s="8">
        <v>167</v>
      </c>
      <c r="DT23" s="8">
        <v>119</v>
      </c>
      <c r="DU23" s="8">
        <v>100</v>
      </c>
      <c r="DV23" s="8">
        <v>382</v>
      </c>
      <c r="DW23" s="8">
        <f t="shared" si="0"/>
        <v>36071</v>
      </c>
      <c r="DX23" s="8">
        <f t="shared" si="1"/>
        <v>6691</v>
      </c>
      <c r="DY23" s="8">
        <f t="shared" si="2"/>
        <v>16517</v>
      </c>
      <c r="DZ23" s="8">
        <f t="shared" si="3"/>
        <v>11612</v>
      </c>
    </row>
    <row r="24" spans="1:130" x14ac:dyDescent="0.2">
      <c r="A24" t="s">
        <v>162</v>
      </c>
      <c r="B24" t="s">
        <v>175</v>
      </c>
      <c r="C24" t="s">
        <v>176</v>
      </c>
      <c r="D24" s="8">
        <f>SUM(Table3253[[#This Row],[0]:[90]])</f>
        <v>21726</v>
      </c>
      <c r="E24" s="9">
        <f>SUM(Table3253[[#This Row],[0]:[15]])</f>
        <v>4230</v>
      </c>
      <c r="F24" s="8">
        <f>SUM(Table3253[[#This Row],[16]:[64]])</f>
        <v>13459</v>
      </c>
      <c r="G24" s="8">
        <f>SUM(Table3253[[#This Row],[65]:[90]])</f>
        <v>4037</v>
      </c>
      <c r="H24" s="8">
        <f>SUM(Table3253[[#This Row],[85]:[90]])</f>
        <v>514</v>
      </c>
      <c r="I24" s="9">
        <f>SUM(Table3253[[#This Row],[0]:[17]])</f>
        <v>4780</v>
      </c>
      <c r="J24" s="8">
        <f>SUM(Table3253[[#This Row],[18]:[64]])</f>
        <v>12909</v>
      </c>
      <c r="K24" s="9">
        <f>SUM(Table3253[[#This Row],[0]:[4]])</f>
        <v>1230</v>
      </c>
      <c r="L24" s="8">
        <f>SUM(Table3253[[#This Row],[5]:[15]])</f>
        <v>3000</v>
      </c>
      <c r="M24" s="8">
        <f>SUM(Table3253[[#This Row],[16]:[24]])</f>
        <v>2217</v>
      </c>
      <c r="N24" s="8">
        <f>SUM(Table3253[[#This Row],[25]:[49]])</f>
        <v>6696</v>
      </c>
      <c r="O24" s="8">
        <f>SUM(Table3253[[#This Row],[50]:[64]])</f>
        <v>4546</v>
      </c>
      <c r="P24" s="8">
        <f>SUM(Table3253[[#This Row],[65]:[74]])</f>
        <v>2197</v>
      </c>
      <c r="Q24" s="8">
        <f>SUM(Table3253[[#This Row],[75]:[84]])</f>
        <v>1326</v>
      </c>
      <c r="R24" s="9">
        <f>SUM(Table3253[[#This Row],[5]:[9]])</f>
        <v>1357</v>
      </c>
      <c r="S24" s="8">
        <f>SUM(Table3253[[#This Row],[10]:[14]])</f>
        <v>1384</v>
      </c>
      <c r="T24" s="8">
        <f>SUM(Table3253[[#This Row],[15]:[19]])</f>
        <v>1305</v>
      </c>
      <c r="U24" s="8">
        <f>SUM(Table3253[[#This Row],[20]:[24]])</f>
        <v>1171</v>
      </c>
      <c r="V24" s="8">
        <f>SUM(Table3253[[#This Row],[25]:[29]])</f>
        <v>1379</v>
      </c>
      <c r="W24" s="8">
        <f>SUM(Table3253[[#This Row],[30]:[34]])</f>
        <v>1408</v>
      </c>
      <c r="X24" s="8">
        <f>SUM(Table3253[[#This Row],[35]:[39]])</f>
        <v>1373</v>
      </c>
      <c r="Y24" s="8">
        <f>SUM(Table3253[[#This Row],[40]:[44]])</f>
        <v>1305</v>
      </c>
      <c r="Z24" s="8">
        <f>SUM(Table3253[[#This Row],[45]:[49]])</f>
        <v>1231</v>
      </c>
      <c r="AA24" s="8">
        <f>SUM(Table3253[[#This Row],[50]:[54]])</f>
        <v>1488</v>
      </c>
      <c r="AB24" s="8">
        <f>SUM(Table3253[[#This Row],[55]:[59]])</f>
        <v>1593</v>
      </c>
      <c r="AC24" s="8">
        <f>SUM(Table3253[[#This Row],[60]:[64]])</f>
        <v>1465</v>
      </c>
      <c r="AD24" s="8">
        <f>SUM(Table3253[[#This Row],[65]:[69]])</f>
        <v>1167</v>
      </c>
      <c r="AE24" s="8">
        <f>SUM(Table3253[[#This Row],[70]:[74]])</f>
        <v>1030</v>
      </c>
      <c r="AF24" s="8">
        <f>SUM(Table3253[[#This Row],[75]:[79]])</f>
        <v>835</v>
      </c>
      <c r="AG24" s="8">
        <f>SUM(Table3253[[#This Row],[80]:[84]])</f>
        <v>491</v>
      </c>
      <c r="AH24" s="8">
        <f>SUM(Table3253[[#This Row],[85]:[89]])</f>
        <v>382</v>
      </c>
      <c r="AI24" s="8">
        <f>Table3253[[#This Row],[90]]</f>
        <v>132</v>
      </c>
      <c r="AJ24" s="9">
        <v>249</v>
      </c>
      <c r="AK24" s="8">
        <v>230</v>
      </c>
      <c r="AL24" s="8">
        <v>229</v>
      </c>
      <c r="AM24" s="8">
        <v>258</v>
      </c>
      <c r="AN24" s="8">
        <v>264</v>
      </c>
      <c r="AO24" s="8">
        <v>276</v>
      </c>
      <c r="AP24" s="8">
        <v>279</v>
      </c>
      <c r="AQ24" s="8">
        <v>268</v>
      </c>
      <c r="AR24" s="8">
        <v>259</v>
      </c>
      <c r="AS24" s="8">
        <v>275</v>
      </c>
      <c r="AT24" s="8">
        <v>247</v>
      </c>
      <c r="AU24" s="8">
        <v>291</v>
      </c>
      <c r="AV24" s="8">
        <v>300</v>
      </c>
      <c r="AW24" s="8">
        <v>257</v>
      </c>
      <c r="AX24" s="8">
        <v>289</v>
      </c>
      <c r="AY24" s="8">
        <v>259</v>
      </c>
      <c r="AZ24" s="8">
        <v>267</v>
      </c>
      <c r="BA24" s="8">
        <v>283</v>
      </c>
      <c r="BB24" s="8">
        <v>224</v>
      </c>
      <c r="BC24" s="8">
        <v>272</v>
      </c>
      <c r="BD24" s="8">
        <v>258</v>
      </c>
      <c r="BE24" s="8">
        <v>223</v>
      </c>
      <c r="BF24" s="8">
        <v>228</v>
      </c>
      <c r="BG24" s="8">
        <v>217</v>
      </c>
      <c r="BH24" s="8">
        <v>245</v>
      </c>
      <c r="BI24" s="8">
        <v>258</v>
      </c>
      <c r="BJ24" s="8">
        <v>283</v>
      </c>
      <c r="BK24" s="8">
        <v>288</v>
      </c>
      <c r="BL24" s="8">
        <v>272</v>
      </c>
      <c r="BM24" s="8">
        <v>278</v>
      </c>
      <c r="BN24" s="8">
        <v>277</v>
      </c>
      <c r="BO24" s="8">
        <v>293</v>
      </c>
      <c r="BP24" s="8">
        <v>264</v>
      </c>
      <c r="BQ24" s="8">
        <v>279</v>
      </c>
      <c r="BR24" s="8">
        <v>295</v>
      </c>
      <c r="BS24" s="8">
        <v>306</v>
      </c>
      <c r="BT24" s="8">
        <v>279</v>
      </c>
      <c r="BU24" s="8">
        <v>290</v>
      </c>
      <c r="BV24" s="8">
        <v>255</v>
      </c>
      <c r="BW24" s="8">
        <v>243</v>
      </c>
      <c r="BX24" s="8">
        <v>264</v>
      </c>
      <c r="BY24" s="8">
        <v>276</v>
      </c>
      <c r="BZ24" s="8">
        <v>270</v>
      </c>
      <c r="CA24" s="8">
        <v>265</v>
      </c>
      <c r="CB24" s="8">
        <v>230</v>
      </c>
      <c r="CC24" s="8">
        <v>232</v>
      </c>
      <c r="CD24" s="8">
        <v>229</v>
      </c>
      <c r="CE24" s="8">
        <v>230</v>
      </c>
      <c r="CF24" s="8">
        <v>258</v>
      </c>
      <c r="CG24" s="8">
        <v>282</v>
      </c>
      <c r="CH24" s="8">
        <v>276</v>
      </c>
      <c r="CI24" s="8">
        <v>298</v>
      </c>
      <c r="CJ24" s="8">
        <v>293</v>
      </c>
      <c r="CK24" s="8">
        <v>320</v>
      </c>
      <c r="CL24" s="8">
        <v>301</v>
      </c>
      <c r="CM24" s="8">
        <v>314</v>
      </c>
      <c r="CN24" s="8">
        <v>293</v>
      </c>
      <c r="CO24" s="8">
        <v>340</v>
      </c>
      <c r="CP24" s="8">
        <v>326</v>
      </c>
      <c r="CQ24" s="8">
        <v>320</v>
      </c>
      <c r="CR24" s="8">
        <v>309</v>
      </c>
      <c r="CS24" s="8">
        <v>302</v>
      </c>
      <c r="CT24" s="8">
        <v>296</v>
      </c>
      <c r="CU24" s="8">
        <v>286</v>
      </c>
      <c r="CV24" s="8">
        <v>272</v>
      </c>
      <c r="CW24" s="8">
        <v>250</v>
      </c>
      <c r="CX24" s="8">
        <v>258</v>
      </c>
      <c r="CY24" s="8">
        <v>230</v>
      </c>
      <c r="CZ24" s="8">
        <v>236</v>
      </c>
      <c r="DA24" s="8">
        <v>193</v>
      </c>
      <c r="DB24" s="8">
        <v>202</v>
      </c>
      <c r="DC24" s="8">
        <v>232</v>
      </c>
      <c r="DD24" s="8">
        <v>210</v>
      </c>
      <c r="DE24" s="8">
        <v>193</v>
      </c>
      <c r="DF24" s="8">
        <v>193</v>
      </c>
      <c r="DG24" s="8">
        <v>231</v>
      </c>
      <c r="DH24" s="8">
        <v>163</v>
      </c>
      <c r="DI24" s="8">
        <v>164</v>
      </c>
      <c r="DJ24" s="8">
        <v>149</v>
      </c>
      <c r="DK24" s="8">
        <v>128</v>
      </c>
      <c r="DL24" s="8">
        <v>96</v>
      </c>
      <c r="DM24" s="8">
        <v>101</v>
      </c>
      <c r="DN24" s="8">
        <v>103</v>
      </c>
      <c r="DO24" s="8">
        <v>95</v>
      </c>
      <c r="DP24" s="8">
        <v>96</v>
      </c>
      <c r="DQ24" s="8">
        <v>103</v>
      </c>
      <c r="DR24" s="8">
        <v>65</v>
      </c>
      <c r="DS24" s="8">
        <v>74</v>
      </c>
      <c r="DT24" s="8">
        <v>72</v>
      </c>
      <c r="DU24" s="8">
        <v>68</v>
      </c>
      <c r="DV24" s="8">
        <v>132</v>
      </c>
      <c r="DW24" s="8">
        <f t="shared" si="0"/>
        <v>13459</v>
      </c>
      <c r="DX24" s="8">
        <f t="shared" si="1"/>
        <v>1667</v>
      </c>
      <c r="DY24" s="8">
        <f t="shared" si="2"/>
        <v>6696</v>
      </c>
      <c r="DZ24" s="8">
        <f t="shared" si="3"/>
        <v>4546</v>
      </c>
    </row>
    <row r="25" spans="1:130" x14ac:dyDescent="0.2">
      <c r="A25" t="s">
        <v>162</v>
      </c>
      <c r="B25" t="s">
        <v>177</v>
      </c>
      <c r="C25" t="s">
        <v>178</v>
      </c>
      <c r="D25" s="8">
        <f>SUM(Table3253[[#This Row],[0]:[90]])</f>
        <v>43840</v>
      </c>
      <c r="E25" s="9">
        <f>SUM(Table3253[[#This Row],[0]:[15]])</f>
        <v>7519</v>
      </c>
      <c r="F25" s="8">
        <f>SUM(Table3253[[#This Row],[16]:[64]])</f>
        <v>26741</v>
      </c>
      <c r="G25" s="8">
        <f>SUM(Table3253[[#This Row],[65]:[90]])</f>
        <v>9580</v>
      </c>
      <c r="H25" s="8">
        <f>SUM(Table3253[[#This Row],[85]:[90]])</f>
        <v>1047</v>
      </c>
      <c r="I25" s="9">
        <f>SUM(Table3253[[#This Row],[0]:[17]])</f>
        <v>8479</v>
      </c>
      <c r="J25" s="8">
        <f>SUM(Table3253[[#This Row],[18]:[64]])</f>
        <v>25781</v>
      </c>
      <c r="K25" s="9">
        <f>SUM(Table3253[[#This Row],[0]:[4]])</f>
        <v>2187</v>
      </c>
      <c r="L25" s="8">
        <f>SUM(Table3253[[#This Row],[5]:[15]])</f>
        <v>5332</v>
      </c>
      <c r="M25" s="8">
        <f>SUM(Table3253[[#This Row],[16]:[24]])</f>
        <v>4003</v>
      </c>
      <c r="N25" s="8">
        <f>SUM(Table3253[[#This Row],[25]:[49]])</f>
        <v>12795</v>
      </c>
      <c r="O25" s="8">
        <f>SUM(Table3253[[#This Row],[50]:[64]])</f>
        <v>9943</v>
      </c>
      <c r="P25" s="8">
        <f>SUM(Table3253[[#This Row],[65]:[74]])</f>
        <v>5110</v>
      </c>
      <c r="Q25" s="8">
        <f>SUM(Table3253[[#This Row],[75]:[84]])</f>
        <v>3423</v>
      </c>
      <c r="R25" s="9">
        <f>SUM(Table3253[[#This Row],[5]:[9]])</f>
        <v>2350</v>
      </c>
      <c r="S25" s="8">
        <f>SUM(Table3253[[#This Row],[10]:[14]])</f>
        <v>2494</v>
      </c>
      <c r="T25" s="8">
        <f>SUM(Table3253[[#This Row],[15]:[19]])</f>
        <v>2413</v>
      </c>
      <c r="U25" s="8">
        <f>SUM(Table3253[[#This Row],[20]:[24]])</f>
        <v>2078</v>
      </c>
      <c r="V25" s="8">
        <f>SUM(Table3253[[#This Row],[25]:[29]])</f>
        <v>2423</v>
      </c>
      <c r="W25" s="8">
        <f>SUM(Table3253[[#This Row],[30]:[34]])</f>
        <v>2700</v>
      </c>
      <c r="X25" s="8">
        <f>SUM(Table3253[[#This Row],[35]:[39]])</f>
        <v>2605</v>
      </c>
      <c r="Y25" s="8">
        <f>SUM(Table3253[[#This Row],[40]:[44]])</f>
        <v>2505</v>
      </c>
      <c r="Z25" s="8">
        <f>SUM(Table3253[[#This Row],[45]:[49]])</f>
        <v>2562</v>
      </c>
      <c r="AA25" s="8">
        <f>SUM(Table3253[[#This Row],[50]:[54]])</f>
        <v>3284</v>
      </c>
      <c r="AB25" s="8">
        <f>SUM(Table3253[[#This Row],[55]:[59]])</f>
        <v>3566</v>
      </c>
      <c r="AC25" s="8">
        <f>SUM(Table3253[[#This Row],[60]:[64]])</f>
        <v>3093</v>
      </c>
      <c r="AD25" s="8">
        <f>SUM(Table3253[[#This Row],[65]:[69]])</f>
        <v>2666</v>
      </c>
      <c r="AE25" s="8">
        <f>SUM(Table3253[[#This Row],[70]:[74]])</f>
        <v>2444</v>
      </c>
      <c r="AF25" s="8">
        <f>SUM(Table3253[[#This Row],[75]:[79]])</f>
        <v>2143</v>
      </c>
      <c r="AG25" s="8">
        <f>SUM(Table3253[[#This Row],[80]:[84]])</f>
        <v>1280</v>
      </c>
      <c r="AH25" s="8">
        <f>SUM(Table3253[[#This Row],[85]:[89]])</f>
        <v>744</v>
      </c>
      <c r="AI25" s="8">
        <f>Table3253[[#This Row],[90]]</f>
        <v>303</v>
      </c>
      <c r="AJ25" s="9">
        <v>419</v>
      </c>
      <c r="AK25" s="8">
        <v>430</v>
      </c>
      <c r="AL25" s="8">
        <v>436</v>
      </c>
      <c r="AM25" s="8">
        <v>440</v>
      </c>
      <c r="AN25" s="8">
        <v>462</v>
      </c>
      <c r="AO25" s="8">
        <v>446</v>
      </c>
      <c r="AP25" s="8">
        <v>441</v>
      </c>
      <c r="AQ25" s="8">
        <v>461</v>
      </c>
      <c r="AR25" s="8">
        <v>484</v>
      </c>
      <c r="AS25" s="8">
        <v>518</v>
      </c>
      <c r="AT25" s="8">
        <v>497</v>
      </c>
      <c r="AU25" s="8">
        <v>495</v>
      </c>
      <c r="AV25" s="8">
        <v>502</v>
      </c>
      <c r="AW25" s="8">
        <v>489</v>
      </c>
      <c r="AX25" s="8">
        <v>511</v>
      </c>
      <c r="AY25" s="8">
        <v>488</v>
      </c>
      <c r="AZ25" s="8">
        <v>471</v>
      </c>
      <c r="BA25" s="8">
        <v>489</v>
      </c>
      <c r="BB25" s="8">
        <v>479</v>
      </c>
      <c r="BC25" s="8">
        <v>486</v>
      </c>
      <c r="BD25" s="8">
        <v>498</v>
      </c>
      <c r="BE25" s="8">
        <v>409</v>
      </c>
      <c r="BF25" s="8">
        <v>397</v>
      </c>
      <c r="BG25" s="8">
        <v>378</v>
      </c>
      <c r="BH25" s="8">
        <v>396</v>
      </c>
      <c r="BI25" s="8">
        <v>472</v>
      </c>
      <c r="BJ25" s="8">
        <v>504</v>
      </c>
      <c r="BK25" s="8">
        <v>465</v>
      </c>
      <c r="BL25" s="8">
        <v>487</v>
      </c>
      <c r="BM25" s="8">
        <v>495</v>
      </c>
      <c r="BN25" s="8">
        <v>561</v>
      </c>
      <c r="BO25" s="8">
        <v>568</v>
      </c>
      <c r="BP25" s="8">
        <v>539</v>
      </c>
      <c r="BQ25" s="8">
        <v>498</v>
      </c>
      <c r="BR25" s="8">
        <v>534</v>
      </c>
      <c r="BS25" s="8">
        <v>554</v>
      </c>
      <c r="BT25" s="8">
        <v>535</v>
      </c>
      <c r="BU25" s="8">
        <v>511</v>
      </c>
      <c r="BV25" s="8">
        <v>501</v>
      </c>
      <c r="BW25" s="8">
        <v>504</v>
      </c>
      <c r="BX25" s="8">
        <v>534</v>
      </c>
      <c r="BY25" s="8">
        <v>485</v>
      </c>
      <c r="BZ25" s="8">
        <v>492</v>
      </c>
      <c r="CA25" s="8">
        <v>526</v>
      </c>
      <c r="CB25" s="8">
        <v>468</v>
      </c>
      <c r="CC25" s="8">
        <v>442</v>
      </c>
      <c r="CD25" s="8">
        <v>499</v>
      </c>
      <c r="CE25" s="8">
        <v>510</v>
      </c>
      <c r="CF25" s="8">
        <v>560</v>
      </c>
      <c r="CG25" s="8">
        <v>551</v>
      </c>
      <c r="CH25" s="8">
        <v>624</v>
      </c>
      <c r="CI25" s="8">
        <v>657</v>
      </c>
      <c r="CJ25" s="8">
        <v>614</v>
      </c>
      <c r="CK25" s="8">
        <v>692</v>
      </c>
      <c r="CL25" s="8">
        <v>697</v>
      </c>
      <c r="CM25" s="8">
        <v>714</v>
      </c>
      <c r="CN25" s="8">
        <v>703</v>
      </c>
      <c r="CO25" s="8">
        <v>750</v>
      </c>
      <c r="CP25" s="8">
        <v>681</v>
      </c>
      <c r="CQ25" s="8">
        <v>718</v>
      </c>
      <c r="CR25" s="8">
        <v>682</v>
      </c>
      <c r="CS25" s="8">
        <v>637</v>
      </c>
      <c r="CT25" s="8">
        <v>582</v>
      </c>
      <c r="CU25" s="8">
        <v>628</v>
      </c>
      <c r="CV25" s="8">
        <v>564</v>
      </c>
      <c r="CW25" s="8">
        <v>565</v>
      </c>
      <c r="CX25" s="8">
        <v>554</v>
      </c>
      <c r="CY25" s="8">
        <v>531</v>
      </c>
      <c r="CZ25" s="8">
        <v>498</v>
      </c>
      <c r="DA25" s="8">
        <v>518</v>
      </c>
      <c r="DB25" s="8">
        <v>484</v>
      </c>
      <c r="DC25" s="8">
        <v>478</v>
      </c>
      <c r="DD25" s="8">
        <v>484</v>
      </c>
      <c r="DE25" s="8">
        <v>461</v>
      </c>
      <c r="DF25" s="8">
        <v>537</v>
      </c>
      <c r="DG25" s="8">
        <v>533</v>
      </c>
      <c r="DH25" s="8">
        <v>428</v>
      </c>
      <c r="DI25" s="8">
        <v>447</v>
      </c>
      <c r="DJ25" s="8">
        <v>393</v>
      </c>
      <c r="DK25" s="8">
        <v>342</v>
      </c>
      <c r="DL25" s="8">
        <v>318</v>
      </c>
      <c r="DM25" s="8">
        <v>266</v>
      </c>
      <c r="DN25" s="8">
        <v>251</v>
      </c>
      <c r="DO25" s="8">
        <v>238</v>
      </c>
      <c r="DP25" s="8">
        <v>207</v>
      </c>
      <c r="DQ25" s="8">
        <v>186</v>
      </c>
      <c r="DR25" s="8">
        <v>189</v>
      </c>
      <c r="DS25" s="8">
        <v>141</v>
      </c>
      <c r="DT25" s="8">
        <v>126</v>
      </c>
      <c r="DU25" s="8">
        <v>102</v>
      </c>
      <c r="DV25" s="8">
        <v>303</v>
      </c>
      <c r="DW25" s="8">
        <f t="shared" si="0"/>
        <v>26741</v>
      </c>
      <c r="DX25" s="8">
        <f t="shared" si="1"/>
        <v>3043</v>
      </c>
      <c r="DY25" s="8">
        <f t="shared" si="2"/>
        <v>12795</v>
      </c>
      <c r="DZ25" s="8">
        <f t="shared" si="3"/>
        <v>9943</v>
      </c>
    </row>
    <row r="26" spans="1:130" x14ac:dyDescent="0.2">
      <c r="A26" t="s">
        <v>162</v>
      </c>
      <c r="B26" t="s">
        <v>179</v>
      </c>
      <c r="C26" t="s">
        <v>180</v>
      </c>
      <c r="D26" s="8">
        <f>SUM(Table3253[[#This Row],[0]:[90]])</f>
        <v>27019</v>
      </c>
      <c r="E26" s="9">
        <f>SUM(Table3253[[#This Row],[0]:[15]])</f>
        <v>4973</v>
      </c>
      <c r="F26" s="8">
        <f>SUM(Table3253[[#This Row],[16]:[64]])</f>
        <v>16184</v>
      </c>
      <c r="G26" s="8">
        <f>SUM(Table3253[[#This Row],[65]:[90]])</f>
        <v>5862</v>
      </c>
      <c r="H26" s="8">
        <f>SUM(Table3253[[#This Row],[85]:[90]])</f>
        <v>752</v>
      </c>
      <c r="I26" s="9">
        <f>SUM(Table3253[[#This Row],[0]:[17]])</f>
        <v>5665</v>
      </c>
      <c r="J26" s="8">
        <f>SUM(Table3253[[#This Row],[18]:[64]])</f>
        <v>15492</v>
      </c>
      <c r="K26" s="9">
        <f>SUM(Table3253[[#This Row],[0]:[4]])</f>
        <v>1368</v>
      </c>
      <c r="L26" s="8">
        <f>SUM(Table3253[[#This Row],[5]:[15]])</f>
        <v>3605</v>
      </c>
      <c r="M26" s="8">
        <f>SUM(Table3253[[#This Row],[16]:[24]])</f>
        <v>2615</v>
      </c>
      <c r="N26" s="8">
        <f>SUM(Table3253[[#This Row],[25]:[49]])</f>
        <v>7702</v>
      </c>
      <c r="O26" s="8">
        <f>SUM(Table3253[[#This Row],[50]:[64]])</f>
        <v>5867</v>
      </c>
      <c r="P26" s="8">
        <f>SUM(Table3253[[#This Row],[65]:[74]])</f>
        <v>3080</v>
      </c>
      <c r="Q26" s="8">
        <f>SUM(Table3253[[#This Row],[75]:[84]])</f>
        <v>2030</v>
      </c>
      <c r="R26" s="9">
        <f>SUM(Table3253[[#This Row],[5]:[9]])</f>
        <v>1528</v>
      </c>
      <c r="S26" s="8">
        <f>SUM(Table3253[[#This Row],[10]:[14]])</f>
        <v>1736</v>
      </c>
      <c r="T26" s="8">
        <f>SUM(Table3253[[#This Row],[15]:[19]])</f>
        <v>1611</v>
      </c>
      <c r="U26" s="8">
        <f>SUM(Table3253[[#This Row],[20]:[24]])</f>
        <v>1345</v>
      </c>
      <c r="V26" s="8">
        <f>SUM(Table3253[[#This Row],[25]:[29]])</f>
        <v>1579</v>
      </c>
      <c r="W26" s="8">
        <f>SUM(Table3253[[#This Row],[30]:[34]])</f>
        <v>1538</v>
      </c>
      <c r="X26" s="8">
        <f>SUM(Table3253[[#This Row],[35]:[39]])</f>
        <v>1589</v>
      </c>
      <c r="Y26" s="8">
        <f>SUM(Table3253[[#This Row],[40]:[44]])</f>
        <v>1511</v>
      </c>
      <c r="Z26" s="8">
        <f>SUM(Table3253[[#This Row],[45]:[49]])</f>
        <v>1485</v>
      </c>
      <c r="AA26" s="8">
        <f>SUM(Table3253[[#This Row],[50]:[54]])</f>
        <v>1832</v>
      </c>
      <c r="AB26" s="8">
        <f>SUM(Table3253[[#This Row],[55]:[59]])</f>
        <v>2093</v>
      </c>
      <c r="AC26" s="8">
        <f>SUM(Table3253[[#This Row],[60]:[64]])</f>
        <v>1942</v>
      </c>
      <c r="AD26" s="8">
        <f>SUM(Table3253[[#This Row],[65]:[69]])</f>
        <v>1609</v>
      </c>
      <c r="AE26" s="8">
        <f>SUM(Table3253[[#This Row],[70]:[74]])</f>
        <v>1471</v>
      </c>
      <c r="AF26" s="8">
        <f>SUM(Table3253[[#This Row],[75]:[79]])</f>
        <v>1211</v>
      </c>
      <c r="AG26" s="8">
        <f>SUM(Table3253[[#This Row],[80]:[84]])</f>
        <v>819</v>
      </c>
      <c r="AH26" s="8">
        <f>SUM(Table3253[[#This Row],[85]:[89]])</f>
        <v>476</v>
      </c>
      <c r="AI26" s="8">
        <f>Table3253[[#This Row],[90]]</f>
        <v>276</v>
      </c>
      <c r="AJ26" s="9">
        <v>265</v>
      </c>
      <c r="AK26" s="8">
        <v>256</v>
      </c>
      <c r="AL26" s="8">
        <v>266</v>
      </c>
      <c r="AM26" s="8">
        <v>297</v>
      </c>
      <c r="AN26" s="8">
        <v>284</v>
      </c>
      <c r="AO26" s="8">
        <v>293</v>
      </c>
      <c r="AP26" s="8">
        <v>294</v>
      </c>
      <c r="AQ26" s="8">
        <v>298</v>
      </c>
      <c r="AR26" s="8">
        <v>323</v>
      </c>
      <c r="AS26" s="8">
        <v>320</v>
      </c>
      <c r="AT26" s="8">
        <v>321</v>
      </c>
      <c r="AU26" s="8">
        <v>369</v>
      </c>
      <c r="AV26" s="8">
        <v>365</v>
      </c>
      <c r="AW26" s="8">
        <v>336</v>
      </c>
      <c r="AX26" s="8">
        <v>345</v>
      </c>
      <c r="AY26" s="8">
        <v>341</v>
      </c>
      <c r="AZ26" s="8">
        <v>345</v>
      </c>
      <c r="BA26" s="8">
        <v>347</v>
      </c>
      <c r="BB26" s="8">
        <v>303</v>
      </c>
      <c r="BC26" s="8">
        <v>275</v>
      </c>
      <c r="BD26" s="8">
        <v>291</v>
      </c>
      <c r="BE26" s="8">
        <v>305</v>
      </c>
      <c r="BF26" s="8">
        <v>239</v>
      </c>
      <c r="BG26" s="8">
        <v>271</v>
      </c>
      <c r="BH26" s="8">
        <v>239</v>
      </c>
      <c r="BI26" s="8">
        <v>302</v>
      </c>
      <c r="BJ26" s="8">
        <v>316</v>
      </c>
      <c r="BK26" s="8">
        <v>328</v>
      </c>
      <c r="BL26" s="8">
        <v>328</v>
      </c>
      <c r="BM26" s="8">
        <v>305</v>
      </c>
      <c r="BN26" s="8">
        <v>318</v>
      </c>
      <c r="BO26" s="8">
        <v>320</v>
      </c>
      <c r="BP26" s="8">
        <v>321</v>
      </c>
      <c r="BQ26" s="8">
        <v>298</v>
      </c>
      <c r="BR26" s="8">
        <v>281</v>
      </c>
      <c r="BS26" s="8">
        <v>315</v>
      </c>
      <c r="BT26" s="8">
        <v>304</v>
      </c>
      <c r="BU26" s="8">
        <v>316</v>
      </c>
      <c r="BV26" s="8">
        <v>318</v>
      </c>
      <c r="BW26" s="8">
        <v>336</v>
      </c>
      <c r="BX26" s="8">
        <v>325</v>
      </c>
      <c r="BY26" s="8">
        <v>304</v>
      </c>
      <c r="BZ26" s="8">
        <v>288</v>
      </c>
      <c r="CA26" s="8">
        <v>300</v>
      </c>
      <c r="CB26" s="8">
        <v>294</v>
      </c>
      <c r="CC26" s="8">
        <v>289</v>
      </c>
      <c r="CD26" s="8">
        <v>312</v>
      </c>
      <c r="CE26" s="8">
        <v>273</v>
      </c>
      <c r="CF26" s="8">
        <v>289</v>
      </c>
      <c r="CG26" s="8">
        <v>322</v>
      </c>
      <c r="CH26" s="8">
        <v>342</v>
      </c>
      <c r="CI26" s="8">
        <v>340</v>
      </c>
      <c r="CJ26" s="8">
        <v>337</v>
      </c>
      <c r="CK26" s="8">
        <v>407</v>
      </c>
      <c r="CL26" s="8">
        <v>406</v>
      </c>
      <c r="CM26" s="8">
        <v>387</v>
      </c>
      <c r="CN26" s="8">
        <v>424</v>
      </c>
      <c r="CO26" s="8">
        <v>453</v>
      </c>
      <c r="CP26" s="8">
        <v>422</v>
      </c>
      <c r="CQ26" s="8">
        <v>407</v>
      </c>
      <c r="CR26" s="8">
        <v>446</v>
      </c>
      <c r="CS26" s="8">
        <v>379</v>
      </c>
      <c r="CT26" s="8">
        <v>359</v>
      </c>
      <c r="CU26" s="8">
        <v>367</v>
      </c>
      <c r="CV26" s="8">
        <v>391</v>
      </c>
      <c r="CW26" s="8">
        <v>335</v>
      </c>
      <c r="CX26" s="8">
        <v>293</v>
      </c>
      <c r="CY26" s="8">
        <v>342</v>
      </c>
      <c r="CZ26" s="8">
        <v>329</v>
      </c>
      <c r="DA26" s="8">
        <v>310</v>
      </c>
      <c r="DB26" s="8">
        <v>281</v>
      </c>
      <c r="DC26" s="8">
        <v>296</v>
      </c>
      <c r="DD26" s="8">
        <v>298</v>
      </c>
      <c r="DE26" s="8">
        <v>299</v>
      </c>
      <c r="DF26" s="8">
        <v>297</v>
      </c>
      <c r="DG26" s="8">
        <v>348</v>
      </c>
      <c r="DH26" s="8">
        <v>220</v>
      </c>
      <c r="DI26" s="8">
        <v>215</v>
      </c>
      <c r="DJ26" s="8">
        <v>241</v>
      </c>
      <c r="DK26" s="8">
        <v>187</v>
      </c>
      <c r="DL26" s="8">
        <v>199</v>
      </c>
      <c r="DM26" s="8">
        <v>181</v>
      </c>
      <c r="DN26" s="8">
        <v>156</v>
      </c>
      <c r="DO26" s="8">
        <v>137</v>
      </c>
      <c r="DP26" s="8">
        <v>146</v>
      </c>
      <c r="DQ26" s="8">
        <v>127</v>
      </c>
      <c r="DR26" s="8">
        <v>108</v>
      </c>
      <c r="DS26" s="8">
        <v>103</v>
      </c>
      <c r="DT26" s="8">
        <v>71</v>
      </c>
      <c r="DU26" s="8">
        <v>67</v>
      </c>
      <c r="DV26" s="8">
        <v>276</v>
      </c>
      <c r="DW26" s="8">
        <f t="shared" si="0"/>
        <v>16184</v>
      </c>
      <c r="DX26" s="8">
        <f t="shared" si="1"/>
        <v>1923</v>
      </c>
      <c r="DY26" s="8">
        <f t="shared" si="2"/>
        <v>7702</v>
      </c>
      <c r="DZ26" s="8">
        <f t="shared" si="3"/>
        <v>5867</v>
      </c>
    </row>
    <row r="27" spans="1:130" x14ac:dyDescent="0.2">
      <c r="A27" t="s">
        <v>162</v>
      </c>
      <c r="B27" t="s">
        <v>181</v>
      </c>
      <c r="C27" t="s">
        <v>182</v>
      </c>
      <c r="D27" s="8">
        <f>SUM(Table3253[[#This Row],[0]:[90]])</f>
        <v>25377</v>
      </c>
      <c r="E27" s="9">
        <f>SUM(Table3253[[#This Row],[0]:[15]])</f>
        <v>4173</v>
      </c>
      <c r="F27" s="8">
        <f>SUM(Table3253[[#This Row],[16]:[64]])</f>
        <v>15426</v>
      </c>
      <c r="G27" s="8">
        <f>SUM(Table3253[[#This Row],[65]:[90]])</f>
        <v>5778</v>
      </c>
      <c r="H27" s="8">
        <f>SUM(Table3253[[#This Row],[85]:[90]])</f>
        <v>726</v>
      </c>
      <c r="I27" s="9">
        <f>SUM(Table3253[[#This Row],[0]:[17]])</f>
        <v>4753</v>
      </c>
      <c r="J27" s="8">
        <f>SUM(Table3253[[#This Row],[18]:[64]])</f>
        <v>14846</v>
      </c>
      <c r="K27" s="9">
        <f>SUM(Table3253[[#This Row],[0]:[4]])</f>
        <v>1131</v>
      </c>
      <c r="L27" s="8">
        <f>SUM(Table3253[[#This Row],[5]:[15]])</f>
        <v>3042</v>
      </c>
      <c r="M27" s="8">
        <f>SUM(Table3253[[#This Row],[16]:[24]])</f>
        <v>2502</v>
      </c>
      <c r="N27" s="8">
        <f>SUM(Table3253[[#This Row],[25]:[49]])</f>
        <v>7203</v>
      </c>
      <c r="O27" s="8">
        <f>SUM(Table3253[[#This Row],[50]:[64]])</f>
        <v>5721</v>
      </c>
      <c r="P27" s="8">
        <f>SUM(Table3253[[#This Row],[65]:[74]])</f>
        <v>3079</v>
      </c>
      <c r="Q27" s="8">
        <f>SUM(Table3253[[#This Row],[75]:[84]])</f>
        <v>1973</v>
      </c>
      <c r="R27" s="9">
        <f>SUM(Table3253[[#This Row],[5]:[9]])</f>
        <v>1335</v>
      </c>
      <c r="S27" s="8">
        <f>SUM(Table3253[[#This Row],[10]:[14]])</f>
        <v>1408</v>
      </c>
      <c r="T27" s="8">
        <f>SUM(Table3253[[#This Row],[15]:[19]])</f>
        <v>1424</v>
      </c>
      <c r="U27" s="8">
        <f>SUM(Table3253[[#This Row],[20]:[24]])</f>
        <v>1377</v>
      </c>
      <c r="V27" s="8">
        <f>SUM(Table3253[[#This Row],[25]:[29]])</f>
        <v>1424</v>
      </c>
      <c r="W27" s="8">
        <f>SUM(Table3253[[#This Row],[30]:[34]])</f>
        <v>1458</v>
      </c>
      <c r="X27" s="8">
        <f>SUM(Table3253[[#This Row],[35]:[39]])</f>
        <v>1511</v>
      </c>
      <c r="Y27" s="8">
        <f>SUM(Table3253[[#This Row],[40]:[44]])</f>
        <v>1460</v>
      </c>
      <c r="Z27" s="8">
        <f>SUM(Table3253[[#This Row],[45]:[49]])</f>
        <v>1350</v>
      </c>
      <c r="AA27" s="8">
        <f>SUM(Table3253[[#This Row],[50]:[54]])</f>
        <v>1759</v>
      </c>
      <c r="AB27" s="8">
        <f>SUM(Table3253[[#This Row],[55]:[59]])</f>
        <v>2018</v>
      </c>
      <c r="AC27" s="8">
        <f>SUM(Table3253[[#This Row],[60]:[64]])</f>
        <v>1944</v>
      </c>
      <c r="AD27" s="8">
        <f>SUM(Table3253[[#This Row],[65]:[69]])</f>
        <v>1639</v>
      </c>
      <c r="AE27" s="8">
        <f>SUM(Table3253[[#This Row],[70]:[74]])</f>
        <v>1440</v>
      </c>
      <c r="AF27" s="8">
        <f>SUM(Table3253[[#This Row],[75]:[79]])</f>
        <v>1188</v>
      </c>
      <c r="AG27" s="8">
        <f>SUM(Table3253[[#This Row],[80]:[84]])</f>
        <v>785</v>
      </c>
      <c r="AH27" s="8">
        <f>SUM(Table3253[[#This Row],[85]:[89]])</f>
        <v>514</v>
      </c>
      <c r="AI27" s="8">
        <f>Table3253[[#This Row],[90]]</f>
        <v>212</v>
      </c>
      <c r="AJ27" s="9">
        <v>192</v>
      </c>
      <c r="AK27" s="8">
        <v>217</v>
      </c>
      <c r="AL27" s="8">
        <v>238</v>
      </c>
      <c r="AM27" s="8">
        <v>237</v>
      </c>
      <c r="AN27" s="8">
        <v>247</v>
      </c>
      <c r="AO27" s="8">
        <v>246</v>
      </c>
      <c r="AP27" s="8">
        <v>273</v>
      </c>
      <c r="AQ27" s="8">
        <v>236</v>
      </c>
      <c r="AR27" s="8">
        <v>281</v>
      </c>
      <c r="AS27" s="8">
        <v>299</v>
      </c>
      <c r="AT27" s="8">
        <v>301</v>
      </c>
      <c r="AU27" s="8">
        <v>294</v>
      </c>
      <c r="AV27" s="8">
        <v>280</v>
      </c>
      <c r="AW27" s="8">
        <v>246</v>
      </c>
      <c r="AX27" s="8">
        <v>287</v>
      </c>
      <c r="AY27" s="8">
        <v>299</v>
      </c>
      <c r="AZ27" s="8">
        <v>276</v>
      </c>
      <c r="BA27" s="8">
        <v>304</v>
      </c>
      <c r="BB27" s="8">
        <v>286</v>
      </c>
      <c r="BC27" s="8">
        <v>259</v>
      </c>
      <c r="BD27" s="8">
        <v>345</v>
      </c>
      <c r="BE27" s="8">
        <v>291</v>
      </c>
      <c r="BF27" s="8">
        <v>258</v>
      </c>
      <c r="BG27" s="8">
        <v>251</v>
      </c>
      <c r="BH27" s="8">
        <v>232</v>
      </c>
      <c r="BI27" s="8">
        <v>289</v>
      </c>
      <c r="BJ27" s="8">
        <v>289</v>
      </c>
      <c r="BK27" s="8">
        <v>257</v>
      </c>
      <c r="BL27" s="8">
        <v>273</v>
      </c>
      <c r="BM27" s="8">
        <v>316</v>
      </c>
      <c r="BN27" s="8">
        <v>284</v>
      </c>
      <c r="BO27" s="8">
        <v>306</v>
      </c>
      <c r="BP27" s="8">
        <v>296</v>
      </c>
      <c r="BQ27" s="8">
        <v>269</v>
      </c>
      <c r="BR27" s="8">
        <v>303</v>
      </c>
      <c r="BS27" s="8">
        <v>276</v>
      </c>
      <c r="BT27" s="8">
        <v>322</v>
      </c>
      <c r="BU27" s="8">
        <v>301</v>
      </c>
      <c r="BV27" s="8">
        <v>326</v>
      </c>
      <c r="BW27" s="8">
        <v>286</v>
      </c>
      <c r="BX27" s="8">
        <v>296</v>
      </c>
      <c r="BY27" s="8">
        <v>301</v>
      </c>
      <c r="BZ27" s="8">
        <v>308</v>
      </c>
      <c r="CA27" s="8">
        <v>298</v>
      </c>
      <c r="CB27" s="8">
        <v>257</v>
      </c>
      <c r="CC27" s="8">
        <v>240</v>
      </c>
      <c r="CD27" s="8">
        <v>255</v>
      </c>
      <c r="CE27" s="8">
        <v>267</v>
      </c>
      <c r="CF27" s="8">
        <v>277</v>
      </c>
      <c r="CG27" s="8">
        <v>311</v>
      </c>
      <c r="CH27" s="8">
        <v>318</v>
      </c>
      <c r="CI27" s="8">
        <v>395</v>
      </c>
      <c r="CJ27" s="8">
        <v>352</v>
      </c>
      <c r="CK27" s="8">
        <v>355</v>
      </c>
      <c r="CL27" s="8">
        <v>339</v>
      </c>
      <c r="CM27" s="8">
        <v>429</v>
      </c>
      <c r="CN27" s="8">
        <v>400</v>
      </c>
      <c r="CO27" s="8">
        <v>378</v>
      </c>
      <c r="CP27" s="8">
        <v>400</v>
      </c>
      <c r="CQ27" s="8">
        <v>411</v>
      </c>
      <c r="CR27" s="8">
        <v>417</v>
      </c>
      <c r="CS27" s="8">
        <v>393</v>
      </c>
      <c r="CT27" s="8">
        <v>369</v>
      </c>
      <c r="CU27" s="8">
        <v>399</v>
      </c>
      <c r="CV27" s="8">
        <v>366</v>
      </c>
      <c r="CW27" s="8">
        <v>343</v>
      </c>
      <c r="CX27" s="8">
        <v>342</v>
      </c>
      <c r="CY27" s="8">
        <v>320</v>
      </c>
      <c r="CZ27" s="8">
        <v>331</v>
      </c>
      <c r="DA27" s="8">
        <v>303</v>
      </c>
      <c r="DB27" s="8">
        <v>278</v>
      </c>
      <c r="DC27" s="8">
        <v>301</v>
      </c>
      <c r="DD27" s="8">
        <v>271</v>
      </c>
      <c r="DE27" s="8">
        <v>298</v>
      </c>
      <c r="DF27" s="8">
        <v>292</v>
      </c>
      <c r="DG27" s="8">
        <v>255</v>
      </c>
      <c r="DH27" s="8">
        <v>269</v>
      </c>
      <c r="DI27" s="8">
        <v>235</v>
      </c>
      <c r="DJ27" s="8">
        <v>237</v>
      </c>
      <c r="DK27" s="8">
        <v>192</v>
      </c>
      <c r="DL27" s="8">
        <v>185</v>
      </c>
      <c r="DM27" s="8">
        <v>174</v>
      </c>
      <c r="DN27" s="8">
        <v>157</v>
      </c>
      <c r="DO27" s="8">
        <v>155</v>
      </c>
      <c r="DP27" s="8">
        <v>114</v>
      </c>
      <c r="DQ27" s="8">
        <v>120</v>
      </c>
      <c r="DR27" s="8">
        <v>122</v>
      </c>
      <c r="DS27" s="8">
        <v>97</v>
      </c>
      <c r="DT27" s="8">
        <v>103</v>
      </c>
      <c r="DU27" s="8">
        <v>72</v>
      </c>
      <c r="DV27" s="8">
        <v>212</v>
      </c>
      <c r="DW27" s="8">
        <f t="shared" si="0"/>
        <v>15426</v>
      </c>
      <c r="DX27" s="8">
        <f t="shared" si="1"/>
        <v>1922</v>
      </c>
      <c r="DY27" s="8">
        <f t="shared" si="2"/>
        <v>7203</v>
      </c>
      <c r="DZ27" s="8">
        <f t="shared" si="3"/>
        <v>5721</v>
      </c>
    </row>
    <row r="28" spans="1:130" x14ac:dyDescent="0.2">
      <c r="A28" t="s">
        <v>162</v>
      </c>
      <c r="B28" t="s">
        <v>183</v>
      </c>
      <c r="C28" t="s">
        <v>184</v>
      </c>
      <c r="D28" s="8">
        <f>SUM(Table3253[[#This Row],[0]:[90]])</f>
        <v>33091</v>
      </c>
      <c r="E28" s="9">
        <f>SUM(Table3253[[#This Row],[0]:[15]])</f>
        <v>5934</v>
      </c>
      <c r="F28" s="8">
        <f>SUM(Table3253[[#This Row],[16]:[64]])</f>
        <v>20402</v>
      </c>
      <c r="G28" s="8">
        <f>SUM(Table3253[[#This Row],[65]:[90]])</f>
        <v>6755</v>
      </c>
      <c r="H28" s="8">
        <f>SUM(Table3253[[#This Row],[85]:[90]])</f>
        <v>838</v>
      </c>
      <c r="I28" s="9">
        <f>SUM(Table3253[[#This Row],[0]:[17]])</f>
        <v>6725</v>
      </c>
      <c r="J28" s="8">
        <f>SUM(Table3253[[#This Row],[18]:[64]])</f>
        <v>19611</v>
      </c>
      <c r="K28" s="9">
        <f>SUM(Table3253[[#This Row],[0]:[4]])</f>
        <v>1646</v>
      </c>
      <c r="L28" s="8">
        <f>SUM(Table3253[[#This Row],[5]:[15]])</f>
        <v>4288</v>
      </c>
      <c r="M28" s="8">
        <f>SUM(Table3253[[#This Row],[16]:[24]])</f>
        <v>3085</v>
      </c>
      <c r="N28" s="8">
        <f>SUM(Table3253[[#This Row],[25]:[49]])</f>
        <v>10009</v>
      </c>
      <c r="O28" s="8">
        <f>SUM(Table3253[[#This Row],[50]:[64]])</f>
        <v>7308</v>
      </c>
      <c r="P28" s="8">
        <f>SUM(Table3253[[#This Row],[65]:[74]])</f>
        <v>3635</v>
      </c>
      <c r="Q28" s="8">
        <f>SUM(Table3253[[#This Row],[75]:[84]])</f>
        <v>2282</v>
      </c>
      <c r="R28" s="9">
        <f>SUM(Table3253[[#This Row],[5]:[9]])</f>
        <v>1905</v>
      </c>
      <c r="S28" s="8">
        <f>SUM(Table3253[[#This Row],[10]:[14]])</f>
        <v>1989</v>
      </c>
      <c r="T28" s="8">
        <f>SUM(Table3253[[#This Row],[15]:[19]])</f>
        <v>1852</v>
      </c>
      <c r="U28" s="8">
        <f>SUM(Table3253[[#This Row],[20]:[24]])</f>
        <v>1627</v>
      </c>
      <c r="V28" s="8">
        <f>SUM(Table3253[[#This Row],[25]:[29]])</f>
        <v>1879</v>
      </c>
      <c r="W28" s="8">
        <f>SUM(Table3253[[#This Row],[30]:[34]])</f>
        <v>2066</v>
      </c>
      <c r="X28" s="8">
        <f>SUM(Table3253[[#This Row],[35]:[39]])</f>
        <v>2139</v>
      </c>
      <c r="Y28" s="8">
        <f>SUM(Table3253[[#This Row],[40]:[44]])</f>
        <v>2044</v>
      </c>
      <c r="Z28" s="8">
        <f>SUM(Table3253[[#This Row],[45]:[49]])</f>
        <v>1881</v>
      </c>
      <c r="AA28" s="8">
        <f>SUM(Table3253[[#This Row],[50]:[54]])</f>
        <v>2318</v>
      </c>
      <c r="AB28" s="8">
        <f>SUM(Table3253[[#This Row],[55]:[59]])</f>
        <v>2535</v>
      </c>
      <c r="AC28" s="8">
        <f>SUM(Table3253[[#This Row],[60]:[64]])</f>
        <v>2455</v>
      </c>
      <c r="AD28" s="8">
        <f>SUM(Table3253[[#This Row],[65]:[69]])</f>
        <v>2032</v>
      </c>
      <c r="AE28" s="8">
        <f>SUM(Table3253[[#This Row],[70]:[74]])</f>
        <v>1603</v>
      </c>
      <c r="AF28" s="8">
        <f>SUM(Table3253[[#This Row],[75]:[79]])</f>
        <v>1354</v>
      </c>
      <c r="AG28" s="8">
        <f>SUM(Table3253[[#This Row],[80]:[84]])</f>
        <v>928</v>
      </c>
      <c r="AH28" s="8">
        <f>SUM(Table3253[[#This Row],[85]:[89]])</f>
        <v>554</v>
      </c>
      <c r="AI28" s="8">
        <f>Table3253[[#This Row],[90]]</f>
        <v>284</v>
      </c>
      <c r="AJ28" s="9">
        <v>299</v>
      </c>
      <c r="AK28" s="8">
        <v>331</v>
      </c>
      <c r="AL28" s="8">
        <v>320</v>
      </c>
      <c r="AM28" s="8">
        <v>364</v>
      </c>
      <c r="AN28" s="8">
        <v>332</v>
      </c>
      <c r="AO28" s="8">
        <v>329</v>
      </c>
      <c r="AP28" s="8">
        <v>404</v>
      </c>
      <c r="AQ28" s="8">
        <v>371</v>
      </c>
      <c r="AR28" s="8">
        <v>389</v>
      </c>
      <c r="AS28" s="8">
        <v>412</v>
      </c>
      <c r="AT28" s="8">
        <v>390</v>
      </c>
      <c r="AU28" s="8">
        <v>449</v>
      </c>
      <c r="AV28" s="8">
        <v>376</v>
      </c>
      <c r="AW28" s="8">
        <v>415</v>
      </c>
      <c r="AX28" s="8">
        <v>359</v>
      </c>
      <c r="AY28" s="8">
        <v>394</v>
      </c>
      <c r="AZ28" s="8">
        <v>393</v>
      </c>
      <c r="BA28" s="8">
        <v>398</v>
      </c>
      <c r="BB28" s="8">
        <v>351</v>
      </c>
      <c r="BC28" s="8">
        <v>316</v>
      </c>
      <c r="BD28" s="8">
        <v>372</v>
      </c>
      <c r="BE28" s="8">
        <v>343</v>
      </c>
      <c r="BF28" s="8">
        <v>290</v>
      </c>
      <c r="BG28" s="8">
        <v>329</v>
      </c>
      <c r="BH28" s="8">
        <v>293</v>
      </c>
      <c r="BI28" s="8">
        <v>345</v>
      </c>
      <c r="BJ28" s="8">
        <v>368</v>
      </c>
      <c r="BK28" s="8">
        <v>387</v>
      </c>
      <c r="BL28" s="8">
        <v>359</v>
      </c>
      <c r="BM28" s="8">
        <v>420</v>
      </c>
      <c r="BN28" s="8">
        <v>379</v>
      </c>
      <c r="BO28" s="8">
        <v>439</v>
      </c>
      <c r="BP28" s="8">
        <v>392</v>
      </c>
      <c r="BQ28" s="8">
        <v>404</v>
      </c>
      <c r="BR28" s="8">
        <v>452</v>
      </c>
      <c r="BS28" s="8">
        <v>425</v>
      </c>
      <c r="BT28" s="8">
        <v>406</v>
      </c>
      <c r="BU28" s="8">
        <v>413</v>
      </c>
      <c r="BV28" s="8">
        <v>448</v>
      </c>
      <c r="BW28" s="8">
        <v>447</v>
      </c>
      <c r="BX28" s="8">
        <v>434</v>
      </c>
      <c r="BY28" s="8">
        <v>425</v>
      </c>
      <c r="BZ28" s="8">
        <v>421</v>
      </c>
      <c r="CA28" s="8">
        <v>404</v>
      </c>
      <c r="CB28" s="8">
        <v>360</v>
      </c>
      <c r="CC28" s="8">
        <v>353</v>
      </c>
      <c r="CD28" s="8">
        <v>382</v>
      </c>
      <c r="CE28" s="8">
        <v>348</v>
      </c>
      <c r="CF28" s="8">
        <v>398</v>
      </c>
      <c r="CG28" s="8">
        <v>400</v>
      </c>
      <c r="CH28" s="8">
        <v>475</v>
      </c>
      <c r="CI28" s="8">
        <v>491</v>
      </c>
      <c r="CJ28" s="8">
        <v>410</v>
      </c>
      <c r="CK28" s="8">
        <v>451</v>
      </c>
      <c r="CL28" s="8">
        <v>491</v>
      </c>
      <c r="CM28" s="8">
        <v>495</v>
      </c>
      <c r="CN28" s="8">
        <v>520</v>
      </c>
      <c r="CO28" s="8">
        <v>522</v>
      </c>
      <c r="CP28" s="8">
        <v>514</v>
      </c>
      <c r="CQ28" s="8">
        <v>484</v>
      </c>
      <c r="CR28" s="8">
        <v>499</v>
      </c>
      <c r="CS28" s="8">
        <v>502</v>
      </c>
      <c r="CT28" s="8">
        <v>458</v>
      </c>
      <c r="CU28" s="8">
        <v>515</v>
      </c>
      <c r="CV28" s="8">
        <v>481</v>
      </c>
      <c r="CW28" s="8">
        <v>426</v>
      </c>
      <c r="CX28" s="8">
        <v>424</v>
      </c>
      <c r="CY28" s="8">
        <v>406</v>
      </c>
      <c r="CZ28" s="8">
        <v>405</v>
      </c>
      <c r="DA28" s="8">
        <v>371</v>
      </c>
      <c r="DB28" s="8">
        <v>297</v>
      </c>
      <c r="DC28" s="8">
        <v>334</v>
      </c>
      <c r="DD28" s="8">
        <v>324</v>
      </c>
      <c r="DE28" s="8">
        <v>338</v>
      </c>
      <c r="DF28" s="8">
        <v>310</v>
      </c>
      <c r="DG28" s="8">
        <v>349</v>
      </c>
      <c r="DH28" s="8">
        <v>269</v>
      </c>
      <c r="DI28" s="8">
        <v>280</v>
      </c>
      <c r="DJ28" s="8">
        <v>257</v>
      </c>
      <c r="DK28" s="8">
        <v>199</v>
      </c>
      <c r="DL28" s="8">
        <v>211</v>
      </c>
      <c r="DM28" s="8">
        <v>194</v>
      </c>
      <c r="DN28" s="8">
        <v>172</v>
      </c>
      <c r="DO28" s="8">
        <v>172</v>
      </c>
      <c r="DP28" s="8">
        <v>179</v>
      </c>
      <c r="DQ28" s="8">
        <v>150</v>
      </c>
      <c r="DR28" s="8">
        <v>130</v>
      </c>
      <c r="DS28" s="8">
        <v>122</v>
      </c>
      <c r="DT28" s="8">
        <v>79</v>
      </c>
      <c r="DU28" s="8">
        <v>73</v>
      </c>
      <c r="DV28" s="8">
        <v>284</v>
      </c>
      <c r="DW28" s="8">
        <f t="shared" si="0"/>
        <v>20402</v>
      </c>
      <c r="DX28" s="8">
        <f t="shared" si="1"/>
        <v>2294</v>
      </c>
      <c r="DY28" s="8">
        <f t="shared" si="2"/>
        <v>10009</v>
      </c>
      <c r="DZ28" s="8">
        <f t="shared" si="3"/>
        <v>7308</v>
      </c>
    </row>
    <row r="29" spans="1:130" x14ac:dyDescent="0.2">
      <c r="A29" t="s">
        <v>162</v>
      </c>
      <c r="B29" t="s">
        <v>185</v>
      </c>
      <c r="C29" t="s">
        <v>186</v>
      </c>
      <c r="D29" s="8">
        <f>SUM(Table3253[[#This Row],[0]:[90]])</f>
        <v>26294</v>
      </c>
      <c r="E29" s="9">
        <f>SUM(Table3253[[#This Row],[0]:[15]])</f>
        <v>4604</v>
      </c>
      <c r="F29" s="8">
        <f>SUM(Table3253[[#This Row],[16]:[64]])</f>
        <v>16333</v>
      </c>
      <c r="G29" s="8">
        <f>SUM(Table3253[[#This Row],[65]:[90]])</f>
        <v>5357</v>
      </c>
      <c r="H29" s="8">
        <f>SUM(Table3253[[#This Row],[85]:[90]])</f>
        <v>649</v>
      </c>
      <c r="I29" s="9">
        <f>SUM(Table3253[[#This Row],[0]:[17]])</f>
        <v>5178</v>
      </c>
      <c r="J29" s="8">
        <f>SUM(Table3253[[#This Row],[18]:[64]])</f>
        <v>15759</v>
      </c>
      <c r="K29" s="9">
        <f>SUM(Table3253[[#This Row],[0]:[4]])</f>
        <v>1357</v>
      </c>
      <c r="L29" s="8">
        <f>SUM(Table3253[[#This Row],[5]:[15]])</f>
        <v>3247</v>
      </c>
      <c r="M29" s="8">
        <f>SUM(Table3253[[#This Row],[16]:[24]])</f>
        <v>2608</v>
      </c>
      <c r="N29" s="8">
        <f>SUM(Table3253[[#This Row],[25]:[49]])</f>
        <v>7962</v>
      </c>
      <c r="O29" s="8">
        <f>SUM(Table3253[[#This Row],[50]:[64]])</f>
        <v>5763</v>
      </c>
      <c r="P29" s="8">
        <f>SUM(Table3253[[#This Row],[65]:[74]])</f>
        <v>2943</v>
      </c>
      <c r="Q29" s="8">
        <f>SUM(Table3253[[#This Row],[75]:[84]])</f>
        <v>1765</v>
      </c>
      <c r="R29" s="9">
        <f>SUM(Table3253[[#This Row],[5]:[9]])</f>
        <v>1452</v>
      </c>
      <c r="S29" s="8">
        <f>SUM(Table3253[[#This Row],[10]:[14]])</f>
        <v>1525</v>
      </c>
      <c r="T29" s="8">
        <f>SUM(Table3253[[#This Row],[15]:[19]])</f>
        <v>1437</v>
      </c>
      <c r="U29" s="8">
        <f>SUM(Table3253[[#This Row],[20]:[24]])</f>
        <v>1441</v>
      </c>
      <c r="V29" s="8">
        <f>SUM(Table3253[[#This Row],[25]:[29]])</f>
        <v>1635</v>
      </c>
      <c r="W29" s="8">
        <f>SUM(Table3253[[#This Row],[30]:[34]])</f>
        <v>1741</v>
      </c>
      <c r="X29" s="8">
        <f>SUM(Table3253[[#This Row],[35]:[39]])</f>
        <v>1577</v>
      </c>
      <c r="Y29" s="8">
        <f>SUM(Table3253[[#This Row],[40]:[44]])</f>
        <v>1493</v>
      </c>
      <c r="Z29" s="8">
        <f>SUM(Table3253[[#This Row],[45]:[49]])</f>
        <v>1516</v>
      </c>
      <c r="AA29" s="8">
        <f>SUM(Table3253[[#This Row],[50]:[54]])</f>
        <v>1919</v>
      </c>
      <c r="AB29" s="8">
        <f>SUM(Table3253[[#This Row],[55]:[59]])</f>
        <v>2090</v>
      </c>
      <c r="AC29" s="8">
        <f>SUM(Table3253[[#This Row],[60]:[64]])</f>
        <v>1754</v>
      </c>
      <c r="AD29" s="8">
        <f>SUM(Table3253[[#This Row],[65]:[69]])</f>
        <v>1461</v>
      </c>
      <c r="AE29" s="8">
        <f>SUM(Table3253[[#This Row],[70]:[74]])</f>
        <v>1482</v>
      </c>
      <c r="AF29" s="8">
        <f>SUM(Table3253[[#This Row],[75]:[79]])</f>
        <v>1117</v>
      </c>
      <c r="AG29" s="8">
        <f>SUM(Table3253[[#This Row],[80]:[84]])</f>
        <v>648</v>
      </c>
      <c r="AH29" s="8">
        <f>SUM(Table3253[[#This Row],[85]:[89]])</f>
        <v>451</v>
      </c>
      <c r="AI29" s="8">
        <f>Table3253[[#This Row],[90]]</f>
        <v>198</v>
      </c>
      <c r="AJ29" s="9">
        <v>259</v>
      </c>
      <c r="AK29" s="8">
        <v>249</v>
      </c>
      <c r="AL29" s="8">
        <v>306</v>
      </c>
      <c r="AM29" s="8">
        <v>279</v>
      </c>
      <c r="AN29" s="8">
        <v>264</v>
      </c>
      <c r="AO29" s="8">
        <v>288</v>
      </c>
      <c r="AP29" s="8">
        <v>291</v>
      </c>
      <c r="AQ29" s="8">
        <v>282</v>
      </c>
      <c r="AR29" s="8">
        <v>315</v>
      </c>
      <c r="AS29" s="8">
        <v>276</v>
      </c>
      <c r="AT29" s="8">
        <v>335</v>
      </c>
      <c r="AU29" s="8">
        <v>307</v>
      </c>
      <c r="AV29" s="8">
        <v>278</v>
      </c>
      <c r="AW29" s="8">
        <v>285</v>
      </c>
      <c r="AX29" s="8">
        <v>320</v>
      </c>
      <c r="AY29" s="8">
        <v>270</v>
      </c>
      <c r="AZ29" s="8">
        <v>297</v>
      </c>
      <c r="BA29" s="8">
        <v>277</v>
      </c>
      <c r="BB29" s="8">
        <v>307</v>
      </c>
      <c r="BC29" s="8">
        <v>286</v>
      </c>
      <c r="BD29" s="8">
        <v>352</v>
      </c>
      <c r="BE29" s="8">
        <v>279</v>
      </c>
      <c r="BF29" s="8">
        <v>257</v>
      </c>
      <c r="BG29" s="8">
        <v>292</v>
      </c>
      <c r="BH29" s="8">
        <v>261</v>
      </c>
      <c r="BI29" s="8">
        <v>308</v>
      </c>
      <c r="BJ29" s="8">
        <v>306</v>
      </c>
      <c r="BK29" s="8">
        <v>307</v>
      </c>
      <c r="BL29" s="8">
        <v>388</v>
      </c>
      <c r="BM29" s="8">
        <v>326</v>
      </c>
      <c r="BN29" s="8">
        <v>337</v>
      </c>
      <c r="BO29" s="8">
        <v>353</v>
      </c>
      <c r="BP29" s="8">
        <v>379</v>
      </c>
      <c r="BQ29" s="8">
        <v>342</v>
      </c>
      <c r="BR29" s="8">
        <v>330</v>
      </c>
      <c r="BS29" s="8">
        <v>289</v>
      </c>
      <c r="BT29" s="8">
        <v>325</v>
      </c>
      <c r="BU29" s="8">
        <v>320</v>
      </c>
      <c r="BV29" s="8">
        <v>309</v>
      </c>
      <c r="BW29" s="8">
        <v>334</v>
      </c>
      <c r="BX29" s="8">
        <v>295</v>
      </c>
      <c r="BY29" s="8">
        <v>321</v>
      </c>
      <c r="BZ29" s="8">
        <v>316</v>
      </c>
      <c r="CA29" s="8">
        <v>298</v>
      </c>
      <c r="CB29" s="8">
        <v>263</v>
      </c>
      <c r="CC29" s="8">
        <v>272</v>
      </c>
      <c r="CD29" s="8">
        <v>272</v>
      </c>
      <c r="CE29" s="8">
        <v>309</v>
      </c>
      <c r="CF29" s="8">
        <v>285</v>
      </c>
      <c r="CG29" s="8">
        <v>378</v>
      </c>
      <c r="CH29" s="8">
        <v>380</v>
      </c>
      <c r="CI29" s="8">
        <v>372</v>
      </c>
      <c r="CJ29" s="8">
        <v>380</v>
      </c>
      <c r="CK29" s="8">
        <v>367</v>
      </c>
      <c r="CL29" s="8">
        <v>420</v>
      </c>
      <c r="CM29" s="8">
        <v>425</v>
      </c>
      <c r="CN29" s="8">
        <v>427</v>
      </c>
      <c r="CO29" s="8">
        <v>396</v>
      </c>
      <c r="CP29" s="8">
        <v>415</v>
      </c>
      <c r="CQ29" s="8">
        <v>427</v>
      </c>
      <c r="CR29" s="8">
        <v>375</v>
      </c>
      <c r="CS29" s="8">
        <v>363</v>
      </c>
      <c r="CT29" s="8">
        <v>314</v>
      </c>
      <c r="CU29" s="8">
        <v>370</v>
      </c>
      <c r="CV29" s="8">
        <v>332</v>
      </c>
      <c r="CW29" s="8">
        <v>311</v>
      </c>
      <c r="CX29" s="8">
        <v>330</v>
      </c>
      <c r="CY29" s="8">
        <v>292</v>
      </c>
      <c r="CZ29" s="8">
        <v>261</v>
      </c>
      <c r="DA29" s="8">
        <v>267</v>
      </c>
      <c r="DB29" s="8">
        <v>274</v>
      </c>
      <c r="DC29" s="8">
        <v>292</v>
      </c>
      <c r="DD29" s="8">
        <v>308</v>
      </c>
      <c r="DE29" s="8">
        <v>311</v>
      </c>
      <c r="DF29" s="8">
        <v>297</v>
      </c>
      <c r="DG29" s="8">
        <v>315</v>
      </c>
      <c r="DH29" s="8">
        <v>225</v>
      </c>
      <c r="DI29" s="8">
        <v>232</v>
      </c>
      <c r="DJ29" s="8">
        <v>188</v>
      </c>
      <c r="DK29" s="8">
        <v>157</v>
      </c>
      <c r="DL29" s="8">
        <v>118</v>
      </c>
      <c r="DM29" s="8">
        <v>154</v>
      </c>
      <c r="DN29" s="8">
        <v>130</v>
      </c>
      <c r="DO29" s="8">
        <v>132</v>
      </c>
      <c r="DP29" s="8">
        <v>114</v>
      </c>
      <c r="DQ29" s="8">
        <v>127</v>
      </c>
      <c r="DR29" s="8">
        <v>83</v>
      </c>
      <c r="DS29" s="8">
        <v>94</v>
      </c>
      <c r="DT29" s="8">
        <v>80</v>
      </c>
      <c r="DU29" s="8">
        <v>67</v>
      </c>
      <c r="DV29" s="8">
        <v>198</v>
      </c>
      <c r="DW29" s="8">
        <f t="shared" si="0"/>
        <v>16333</v>
      </c>
      <c r="DX29" s="8">
        <f t="shared" si="1"/>
        <v>2034</v>
      </c>
      <c r="DY29" s="8">
        <f t="shared" si="2"/>
        <v>7962</v>
      </c>
      <c r="DZ29" s="8">
        <f t="shared" si="3"/>
        <v>5763</v>
      </c>
    </row>
    <row r="30" spans="1:130" x14ac:dyDescent="0.2">
      <c r="A30" t="s">
        <v>162</v>
      </c>
      <c r="B30" t="s">
        <v>187</v>
      </c>
      <c r="C30" t="s">
        <v>188</v>
      </c>
      <c r="D30" s="8">
        <f>SUM(Table3253[[#This Row],[0]:[90]])</f>
        <v>32926</v>
      </c>
      <c r="E30" s="9">
        <f>SUM(Table3253[[#This Row],[0]:[15]])</f>
        <v>6074</v>
      </c>
      <c r="F30" s="8">
        <f>SUM(Table3253[[#This Row],[16]:[64]])</f>
        <v>20080</v>
      </c>
      <c r="G30" s="8">
        <f>SUM(Table3253[[#This Row],[65]:[90]])</f>
        <v>6772</v>
      </c>
      <c r="H30" s="8">
        <f>SUM(Table3253[[#This Row],[85]:[90]])</f>
        <v>644</v>
      </c>
      <c r="I30" s="9">
        <f>SUM(Table3253[[#This Row],[0]:[17]])</f>
        <v>6759</v>
      </c>
      <c r="J30" s="8">
        <f>SUM(Table3253[[#This Row],[18]:[64]])</f>
        <v>19395</v>
      </c>
      <c r="K30" s="9">
        <f>SUM(Table3253[[#This Row],[0]:[4]])</f>
        <v>1815</v>
      </c>
      <c r="L30" s="8">
        <f>SUM(Table3253[[#This Row],[5]:[15]])</f>
        <v>4259</v>
      </c>
      <c r="M30" s="8">
        <f>SUM(Table3253[[#This Row],[16]:[24]])</f>
        <v>3172</v>
      </c>
      <c r="N30" s="8">
        <f>SUM(Table3253[[#This Row],[25]:[49]])</f>
        <v>10010</v>
      </c>
      <c r="O30" s="8">
        <f>SUM(Table3253[[#This Row],[50]:[64]])</f>
        <v>6898</v>
      </c>
      <c r="P30" s="8">
        <f>SUM(Table3253[[#This Row],[65]:[74]])</f>
        <v>3897</v>
      </c>
      <c r="Q30" s="8">
        <f>SUM(Table3253[[#This Row],[75]:[84]])</f>
        <v>2231</v>
      </c>
      <c r="R30" s="9">
        <f>SUM(Table3253[[#This Row],[5]:[9]])</f>
        <v>1839</v>
      </c>
      <c r="S30" s="8">
        <f>SUM(Table3253[[#This Row],[10]:[14]])</f>
        <v>2026</v>
      </c>
      <c r="T30" s="8">
        <f>SUM(Table3253[[#This Row],[15]:[19]])</f>
        <v>1807</v>
      </c>
      <c r="U30" s="8">
        <f>SUM(Table3253[[#This Row],[20]:[24]])</f>
        <v>1759</v>
      </c>
      <c r="V30" s="8">
        <f>SUM(Table3253[[#This Row],[25]:[29]])</f>
        <v>1918</v>
      </c>
      <c r="W30" s="8">
        <f>SUM(Table3253[[#This Row],[30]:[34]])</f>
        <v>2175</v>
      </c>
      <c r="X30" s="8">
        <f>SUM(Table3253[[#This Row],[35]:[39]])</f>
        <v>2058</v>
      </c>
      <c r="Y30" s="8">
        <f>SUM(Table3253[[#This Row],[40]:[44]])</f>
        <v>2014</v>
      </c>
      <c r="Z30" s="8">
        <f>SUM(Table3253[[#This Row],[45]:[49]])</f>
        <v>1845</v>
      </c>
      <c r="AA30" s="8">
        <f>SUM(Table3253[[#This Row],[50]:[54]])</f>
        <v>2256</v>
      </c>
      <c r="AB30" s="8">
        <f>SUM(Table3253[[#This Row],[55]:[59]])</f>
        <v>2504</v>
      </c>
      <c r="AC30" s="8">
        <f>SUM(Table3253[[#This Row],[60]:[64]])</f>
        <v>2138</v>
      </c>
      <c r="AD30" s="8">
        <f>SUM(Table3253[[#This Row],[65]:[69]])</f>
        <v>2040</v>
      </c>
      <c r="AE30" s="8">
        <f>SUM(Table3253[[#This Row],[70]:[74]])</f>
        <v>1857</v>
      </c>
      <c r="AF30" s="8">
        <f>SUM(Table3253[[#This Row],[75]:[79]])</f>
        <v>1396</v>
      </c>
      <c r="AG30" s="8">
        <f>SUM(Table3253[[#This Row],[80]:[84]])</f>
        <v>835</v>
      </c>
      <c r="AH30" s="8">
        <f>SUM(Table3253[[#This Row],[85]:[89]])</f>
        <v>409</v>
      </c>
      <c r="AI30" s="8">
        <f>Table3253[[#This Row],[90]]</f>
        <v>235</v>
      </c>
      <c r="AJ30" s="9">
        <v>386</v>
      </c>
      <c r="AK30" s="8">
        <v>355</v>
      </c>
      <c r="AL30" s="8">
        <v>359</v>
      </c>
      <c r="AM30" s="8">
        <v>369</v>
      </c>
      <c r="AN30" s="8">
        <v>346</v>
      </c>
      <c r="AO30" s="8">
        <v>381</v>
      </c>
      <c r="AP30" s="8">
        <v>382</v>
      </c>
      <c r="AQ30" s="8">
        <v>373</v>
      </c>
      <c r="AR30" s="8">
        <v>355</v>
      </c>
      <c r="AS30" s="8">
        <v>348</v>
      </c>
      <c r="AT30" s="8">
        <v>402</v>
      </c>
      <c r="AU30" s="8">
        <v>404</v>
      </c>
      <c r="AV30" s="8">
        <v>424</v>
      </c>
      <c r="AW30" s="8">
        <v>374</v>
      </c>
      <c r="AX30" s="8">
        <v>422</v>
      </c>
      <c r="AY30" s="8">
        <v>394</v>
      </c>
      <c r="AZ30" s="8">
        <v>349</v>
      </c>
      <c r="BA30" s="8">
        <v>336</v>
      </c>
      <c r="BB30" s="8">
        <v>360</v>
      </c>
      <c r="BC30" s="8">
        <v>368</v>
      </c>
      <c r="BD30" s="8">
        <v>404</v>
      </c>
      <c r="BE30" s="8">
        <v>353</v>
      </c>
      <c r="BF30" s="8">
        <v>348</v>
      </c>
      <c r="BG30" s="8">
        <v>338</v>
      </c>
      <c r="BH30" s="8">
        <v>316</v>
      </c>
      <c r="BI30" s="8">
        <v>360</v>
      </c>
      <c r="BJ30" s="8">
        <v>379</v>
      </c>
      <c r="BK30" s="8">
        <v>387</v>
      </c>
      <c r="BL30" s="8">
        <v>367</v>
      </c>
      <c r="BM30" s="8">
        <v>425</v>
      </c>
      <c r="BN30" s="8">
        <v>435</v>
      </c>
      <c r="BO30" s="8">
        <v>425</v>
      </c>
      <c r="BP30" s="8">
        <v>420</v>
      </c>
      <c r="BQ30" s="8">
        <v>463</v>
      </c>
      <c r="BR30" s="8">
        <v>432</v>
      </c>
      <c r="BS30" s="8">
        <v>406</v>
      </c>
      <c r="BT30" s="8">
        <v>427</v>
      </c>
      <c r="BU30" s="8">
        <v>413</v>
      </c>
      <c r="BV30" s="8">
        <v>384</v>
      </c>
      <c r="BW30" s="8">
        <v>428</v>
      </c>
      <c r="BX30" s="8">
        <v>406</v>
      </c>
      <c r="BY30" s="8">
        <v>420</v>
      </c>
      <c r="BZ30" s="8">
        <v>396</v>
      </c>
      <c r="CA30" s="8">
        <v>402</v>
      </c>
      <c r="CB30" s="8">
        <v>390</v>
      </c>
      <c r="CC30" s="8">
        <v>345</v>
      </c>
      <c r="CD30" s="8">
        <v>334</v>
      </c>
      <c r="CE30" s="8">
        <v>369</v>
      </c>
      <c r="CF30" s="8">
        <v>359</v>
      </c>
      <c r="CG30" s="8">
        <v>438</v>
      </c>
      <c r="CH30" s="8">
        <v>460</v>
      </c>
      <c r="CI30" s="8">
        <v>438</v>
      </c>
      <c r="CJ30" s="8">
        <v>448</v>
      </c>
      <c r="CK30" s="8">
        <v>450</v>
      </c>
      <c r="CL30" s="8">
        <v>460</v>
      </c>
      <c r="CM30" s="8">
        <v>531</v>
      </c>
      <c r="CN30" s="8">
        <v>520</v>
      </c>
      <c r="CO30" s="8">
        <v>488</v>
      </c>
      <c r="CP30" s="8">
        <v>477</v>
      </c>
      <c r="CQ30" s="8">
        <v>488</v>
      </c>
      <c r="CR30" s="8">
        <v>449</v>
      </c>
      <c r="CS30" s="8">
        <v>453</v>
      </c>
      <c r="CT30" s="8">
        <v>387</v>
      </c>
      <c r="CU30" s="8">
        <v>411</v>
      </c>
      <c r="CV30" s="8">
        <v>438</v>
      </c>
      <c r="CW30" s="8">
        <v>409</v>
      </c>
      <c r="CX30" s="8">
        <v>400</v>
      </c>
      <c r="CY30" s="8">
        <v>392</v>
      </c>
      <c r="CZ30" s="8">
        <v>421</v>
      </c>
      <c r="DA30" s="8">
        <v>418</v>
      </c>
      <c r="DB30" s="8">
        <v>367</v>
      </c>
      <c r="DC30" s="8">
        <v>364</v>
      </c>
      <c r="DD30" s="8">
        <v>401</v>
      </c>
      <c r="DE30" s="8">
        <v>367</v>
      </c>
      <c r="DF30" s="8">
        <v>358</v>
      </c>
      <c r="DG30" s="8">
        <v>390</v>
      </c>
      <c r="DH30" s="8">
        <v>338</v>
      </c>
      <c r="DI30" s="8">
        <v>240</v>
      </c>
      <c r="DJ30" s="8">
        <v>232</v>
      </c>
      <c r="DK30" s="8">
        <v>196</v>
      </c>
      <c r="DL30" s="8">
        <v>223</v>
      </c>
      <c r="DM30" s="8">
        <v>151</v>
      </c>
      <c r="DN30" s="8">
        <v>175</v>
      </c>
      <c r="DO30" s="8">
        <v>151</v>
      </c>
      <c r="DP30" s="8">
        <v>135</v>
      </c>
      <c r="DQ30" s="8">
        <v>123</v>
      </c>
      <c r="DR30" s="8">
        <v>89</v>
      </c>
      <c r="DS30" s="8">
        <v>81</v>
      </c>
      <c r="DT30" s="8">
        <v>55</v>
      </c>
      <c r="DU30" s="8">
        <v>61</v>
      </c>
      <c r="DV30" s="8">
        <v>235</v>
      </c>
      <c r="DW30" s="8">
        <f t="shared" si="0"/>
        <v>20080</v>
      </c>
      <c r="DX30" s="8">
        <f t="shared" si="1"/>
        <v>2487</v>
      </c>
      <c r="DY30" s="8">
        <f t="shared" si="2"/>
        <v>10010</v>
      </c>
      <c r="DZ30" s="8">
        <f t="shared" si="3"/>
        <v>6898</v>
      </c>
    </row>
    <row r="31" spans="1:130" x14ac:dyDescent="0.2">
      <c r="A31" t="s">
        <v>162</v>
      </c>
      <c r="B31" t="s">
        <v>189</v>
      </c>
      <c r="C31" t="s">
        <v>190</v>
      </c>
      <c r="D31" s="8">
        <f>SUM(Table3253[[#This Row],[0]:[90]])</f>
        <v>33491</v>
      </c>
      <c r="E31" s="9">
        <f>SUM(Table3253[[#This Row],[0]:[15]])</f>
        <v>6012</v>
      </c>
      <c r="F31" s="8">
        <f>SUM(Table3253[[#This Row],[16]:[64]])</f>
        <v>20630</v>
      </c>
      <c r="G31" s="8">
        <f>SUM(Table3253[[#This Row],[65]:[90]])</f>
        <v>6849</v>
      </c>
      <c r="H31" s="8">
        <f>SUM(Table3253[[#This Row],[85]:[90]])</f>
        <v>740</v>
      </c>
      <c r="I31" s="9">
        <f>SUM(Table3253[[#This Row],[0]:[17]])</f>
        <v>6757</v>
      </c>
      <c r="J31" s="8">
        <f>SUM(Table3253[[#This Row],[18]:[64]])</f>
        <v>19885</v>
      </c>
      <c r="K31" s="9">
        <f>SUM(Table3253[[#This Row],[0]:[4]])</f>
        <v>1591</v>
      </c>
      <c r="L31" s="8">
        <f>SUM(Table3253[[#This Row],[5]:[15]])</f>
        <v>4421</v>
      </c>
      <c r="M31" s="8">
        <f>SUM(Table3253[[#This Row],[16]:[24]])</f>
        <v>3062</v>
      </c>
      <c r="N31" s="8">
        <f>SUM(Table3253[[#This Row],[25]:[49]])</f>
        <v>10296</v>
      </c>
      <c r="O31" s="8">
        <f>SUM(Table3253[[#This Row],[50]:[64]])</f>
        <v>7272</v>
      </c>
      <c r="P31" s="8">
        <f>SUM(Table3253[[#This Row],[65]:[74]])</f>
        <v>3777</v>
      </c>
      <c r="Q31" s="8">
        <f>SUM(Table3253[[#This Row],[75]:[84]])</f>
        <v>2332</v>
      </c>
      <c r="R31" s="9">
        <f>SUM(Table3253[[#This Row],[5]:[9]])</f>
        <v>1917</v>
      </c>
      <c r="S31" s="8">
        <f>SUM(Table3253[[#This Row],[10]:[14]])</f>
        <v>2092</v>
      </c>
      <c r="T31" s="8">
        <f>SUM(Table3253[[#This Row],[15]:[19]])</f>
        <v>1865</v>
      </c>
      <c r="U31" s="8">
        <f>SUM(Table3253[[#This Row],[20]:[24]])</f>
        <v>1609</v>
      </c>
      <c r="V31" s="8">
        <f>SUM(Table3253[[#This Row],[25]:[29]])</f>
        <v>2016</v>
      </c>
      <c r="W31" s="8">
        <f>SUM(Table3253[[#This Row],[30]:[34]])</f>
        <v>2189</v>
      </c>
      <c r="X31" s="8">
        <f>SUM(Table3253[[#This Row],[35]:[39]])</f>
        <v>2157</v>
      </c>
      <c r="Y31" s="8">
        <f>SUM(Table3253[[#This Row],[40]:[44]])</f>
        <v>2032</v>
      </c>
      <c r="Z31" s="8">
        <f>SUM(Table3253[[#This Row],[45]:[49]])</f>
        <v>1902</v>
      </c>
      <c r="AA31" s="8">
        <f>SUM(Table3253[[#This Row],[50]:[54]])</f>
        <v>2429</v>
      </c>
      <c r="AB31" s="8">
        <f>SUM(Table3253[[#This Row],[55]:[59]])</f>
        <v>2533</v>
      </c>
      <c r="AC31" s="8">
        <f>SUM(Table3253[[#This Row],[60]:[64]])</f>
        <v>2310</v>
      </c>
      <c r="AD31" s="8">
        <f>SUM(Table3253[[#This Row],[65]:[69]])</f>
        <v>1994</v>
      </c>
      <c r="AE31" s="8">
        <f>SUM(Table3253[[#This Row],[70]:[74]])</f>
        <v>1783</v>
      </c>
      <c r="AF31" s="8">
        <f>SUM(Table3253[[#This Row],[75]:[79]])</f>
        <v>1498</v>
      </c>
      <c r="AG31" s="8">
        <f>SUM(Table3253[[#This Row],[80]:[84]])</f>
        <v>834</v>
      </c>
      <c r="AH31" s="8">
        <f>SUM(Table3253[[#This Row],[85]:[89]])</f>
        <v>482</v>
      </c>
      <c r="AI31" s="8">
        <f>Table3253[[#This Row],[90]]</f>
        <v>258</v>
      </c>
      <c r="AJ31" s="9">
        <v>327</v>
      </c>
      <c r="AK31" s="8">
        <v>305</v>
      </c>
      <c r="AL31" s="8">
        <v>294</v>
      </c>
      <c r="AM31" s="8">
        <v>320</v>
      </c>
      <c r="AN31" s="8">
        <v>345</v>
      </c>
      <c r="AO31" s="8">
        <v>340</v>
      </c>
      <c r="AP31" s="8">
        <v>359</v>
      </c>
      <c r="AQ31" s="8">
        <v>397</v>
      </c>
      <c r="AR31" s="8">
        <v>382</v>
      </c>
      <c r="AS31" s="8">
        <v>439</v>
      </c>
      <c r="AT31" s="8">
        <v>422</v>
      </c>
      <c r="AU31" s="8">
        <v>416</v>
      </c>
      <c r="AV31" s="8">
        <v>426</v>
      </c>
      <c r="AW31" s="8">
        <v>401</v>
      </c>
      <c r="AX31" s="8">
        <v>427</v>
      </c>
      <c r="AY31" s="8">
        <v>412</v>
      </c>
      <c r="AZ31" s="8">
        <v>398</v>
      </c>
      <c r="BA31" s="8">
        <v>347</v>
      </c>
      <c r="BB31" s="8">
        <v>355</v>
      </c>
      <c r="BC31" s="8">
        <v>353</v>
      </c>
      <c r="BD31" s="8">
        <v>356</v>
      </c>
      <c r="BE31" s="8">
        <v>363</v>
      </c>
      <c r="BF31" s="8">
        <v>287</v>
      </c>
      <c r="BG31" s="8">
        <v>286</v>
      </c>
      <c r="BH31" s="8">
        <v>317</v>
      </c>
      <c r="BI31" s="8">
        <v>409</v>
      </c>
      <c r="BJ31" s="8">
        <v>375</v>
      </c>
      <c r="BK31" s="8">
        <v>395</v>
      </c>
      <c r="BL31" s="8">
        <v>409</v>
      </c>
      <c r="BM31" s="8">
        <v>428</v>
      </c>
      <c r="BN31" s="8">
        <v>434</v>
      </c>
      <c r="BO31" s="8">
        <v>461</v>
      </c>
      <c r="BP31" s="8">
        <v>418</v>
      </c>
      <c r="BQ31" s="8">
        <v>419</v>
      </c>
      <c r="BR31" s="8">
        <v>457</v>
      </c>
      <c r="BS31" s="8">
        <v>425</v>
      </c>
      <c r="BT31" s="8">
        <v>470</v>
      </c>
      <c r="BU31" s="8">
        <v>412</v>
      </c>
      <c r="BV31" s="8">
        <v>410</v>
      </c>
      <c r="BW31" s="8">
        <v>440</v>
      </c>
      <c r="BX31" s="8">
        <v>403</v>
      </c>
      <c r="BY31" s="8">
        <v>412</v>
      </c>
      <c r="BZ31" s="8">
        <v>435</v>
      </c>
      <c r="CA31" s="8">
        <v>389</v>
      </c>
      <c r="CB31" s="8">
        <v>393</v>
      </c>
      <c r="CC31" s="8">
        <v>300</v>
      </c>
      <c r="CD31" s="8">
        <v>377</v>
      </c>
      <c r="CE31" s="8">
        <v>428</v>
      </c>
      <c r="CF31" s="8">
        <v>383</v>
      </c>
      <c r="CG31" s="8">
        <v>414</v>
      </c>
      <c r="CH31" s="8">
        <v>451</v>
      </c>
      <c r="CI31" s="8">
        <v>501</v>
      </c>
      <c r="CJ31" s="8">
        <v>491</v>
      </c>
      <c r="CK31" s="8">
        <v>507</v>
      </c>
      <c r="CL31" s="8">
        <v>479</v>
      </c>
      <c r="CM31" s="8">
        <v>511</v>
      </c>
      <c r="CN31" s="8">
        <v>524</v>
      </c>
      <c r="CO31" s="8">
        <v>531</v>
      </c>
      <c r="CP31" s="8">
        <v>501</v>
      </c>
      <c r="CQ31" s="8">
        <v>466</v>
      </c>
      <c r="CR31" s="8">
        <v>461</v>
      </c>
      <c r="CS31" s="8">
        <v>482</v>
      </c>
      <c r="CT31" s="8">
        <v>431</v>
      </c>
      <c r="CU31" s="8">
        <v>483</v>
      </c>
      <c r="CV31" s="8">
        <v>453</v>
      </c>
      <c r="CW31" s="8">
        <v>440</v>
      </c>
      <c r="CX31" s="8">
        <v>433</v>
      </c>
      <c r="CY31" s="8">
        <v>365</v>
      </c>
      <c r="CZ31" s="8">
        <v>353</v>
      </c>
      <c r="DA31" s="8">
        <v>403</v>
      </c>
      <c r="DB31" s="8">
        <v>382</v>
      </c>
      <c r="DC31" s="8">
        <v>350</v>
      </c>
      <c r="DD31" s="8">
        <v>331</v>
      </c>
      <c r="DE31" s="8">
        <v>335</v>
      </c>
      <c r="DF31" s="8">
        <v>385</v>
      </c>
      <c r="DG31" s="8">
        <v>376</v>
      </c>
      <c r="DH31" s="8">
        <v>292</v>
      </c>
      <c r="DI31" s="8">
        <v>276</v>
      </c>
      <c r="DJ31" s="8">
        <v>280</v>
      </c>
      <c r="DK31" s="8">
        <v>274</v>
      </c>
      <c r="DL31" s="8">
        <v>190</v>
      </c>
      <c r="DM31" s="8">
        <v>181</v>
      </c>
      <c r="DN31" s="8">
        <v>159</v>
      </c>
      <c r="DO31" s="8">
        <v>153</v>
      </c>
      <c r="DP31" s="8">
        <v>151</v>
      </c>
      <c r="DQ31" s="8">
        <v>117</v>
      </c>
      <c r="DR31" s="8">
        <v>108</v>
      </c>
      <c r="DS31" s="8">
        <v>96</v>
      </c>
      <c r="DT31" s="8">
        <v>81</v>
      </c>
      <c r="DU31" s="8">
        <v>80</v>
      </c>
      <c r="DV31" s="8">
        <v>258</v>
      </c>
      <c r="DW31" s="8">
        <f t="shared" si="0"/>
        <v>20630</v>
      </c>
      <c r="DX31" s="8">
        <f t="shared" si="1"/>
        <v>2317</v>
      </c>
      <c r="DY31" s="8">
        <f t="shared" si="2"/>
        <v>10296</v>
      </c>
      <c r="DZ31" s="8">
        <f t="shared" si="3"/>
        <v>7272</v>
      </c>
    </row>
    <row r="32" spans="1:130" x14ac:dyDescent="0.2">
      <c r="A32" t="s">
        <v>191</v>
      </c>
      <c r="B32" t="s">
        <v>192</v>
      </c>
      <c r="C32" t="s">
        <v>193</v>
      </c>
      <c r="D32" s="8">
        <f>SUM(Table3253[[#This Row],[0]:[90]])</f>
        <v>61717</v>
      </c>
      <c r="E32" s="9">
        <f>SUM(Table3253[[#This Row],[0]:[15]])</f>
        <v>10555</v>
      </c>
      <c r="F32" s="8">
        <f>SUM(Table3253[[#This Row],[16]:[64]])</f>
        <v>37810</v>
      </c>
      <c r="G32" s="8">
        <f>SUM(Table3253[[#This Row],[65]:[90]])</f>
        <v>13352</v>
      </c>
      <c r="H32" s="8">
        <f>SUM(Table3253[[#This Row],[85]:[90]])</f>
        <v>1456</v>
      </c>
      <c r="I32" s="9">
        <f>SUM(Table3253[[#This Row],[0]:[17]])</f>
        <v>11849</v>
      </c>
      <c r="J32" s="8">
        <f>SUM(Table3253[[#This Row],[18]:[64]])</f>
        <v>36516</v>
      </c>
      <c r="K32" s="9">
        <f>SUM(Table3253[[#This Row],[0]:[4]])</f>
        <v>2995</v>
      </c>
      <c r="L32" s="8">
        <f>SUM(Table3253[[#This Row],[5]:[15]])</f>
        <v>7560</v>
      </c>
      <c r="M32" s="8">
        <f>SUM(Table3253[[#This Row],[16]:[24]])</f>
        <v>5320</v>
      </c>
      <c r="N32" s="8">
        <f>SUM(Table3253[[#This Row],[25]:[49]])</f>
        <v>18820</v>
      </c>
      <c r="O32" s="8">
        <f>SUM(Table3253[[#This Row],[50]:[64]])</f>
        <v>13670</v>
      </c>
      <c r="P32" s="8">
        <f>SUM(Table3253[[#This Row],[65]:[74]])</f>
        <v>7286</v>
      </c>
      <c r="Q32" s="8">
        <f>SUM(Table3253[[#This Row],[75]:[84]])</f>
        <v>4610</v>
      </c>
      <c r="R32" s="9">
        <f>SUM(Table3253[[#This Row],[5]:[9]])</f>
        <v>3391</v>
      </c>
      <c r="S32" s="8">
        <f>SUM(Table3253[[#This Row],[10]:[14]])</f>
        <v>3517</v>
      </c>
      <c r="T32" s="8">
        <f>SUM(Table3253[[#This Row],[15]:[19]])</f>
        <v>3171</v>
      </c>
      <c r="U32" s="8">
        <f>SUM(Table3253[[#This Row],[20]:[24]])</f>
        <v>2801</v>
      </c>
      <c r="V32" s="8">
        <f>SUM(Table3253[[#This Row],[25]:[29]])</f>
        <v>3520</v>
      </c>
      <c r="W32" s="8">
        <f>SUM(Table3253[[#This Row],[30]:[34]])</f>
        <v>3974</v>
      </c>
      <c r="X32" s="8">
        <f>SUM(Table3253[[#This Row],[35]:[39]])</f>
        <v>3887</v>
      </c>
      <c r="Y32" s="8">
        <f>SUM(Table3253[[#This Row],[40]:[44]])</f>
        <v>3851</v>
      </c>
      <c r="Z32" s="8">
        <f>SUM(Table3253[[#This Row],[45]:[49]])</f>
        <v>3588</v>
      </c>
      <c r="AA32" s="8">
        <f>SUM(Table3253[[#This Row],[50]:[54]])</f>
        <v>4556</v>
      </c>
      <c r="AB32" s="8">
        <f>SUM(Table3253[[#This Row],[55]:[59]])</f>
        <v>4766</v>
      </c>
      <c r="AC32" s="8">
        <f>SUM(Table3253[[#This Row],[60]:[64]])</f>
        <v>4348</v>
      </c>
      <c r="AD32" s="8">
        <f>SUM(Table3253[[#This Row],[65]:[69]])</f>
        <v>3726</v>
      </c>
      <c r="AE32" s="8">
        <f>SUM(Table3253[[#This Row],[70]:[74]])</f>
        <v>3560</v>
      </c>
      <c r="AF32" s="8">
        <f>SUM(Table3253[[#This Row],[75]:[79]])</f>
        <v>2911</v>
      </c>
      <c r="AG32" s="8">
        <f>SUM(Table3253[[#This Row],[80]:[84]])</f>
        <v>1699</v>
      </c>
      <c r="AH32" s="8">
        <f>SUM(Table3253[[#This Row],[85]:[89]])</f>
        <v>992</v>
      </c>
      <c r="AI32" s="8">
        <f>Table3253[[#This Row],[90]]</f>
        <v>464</v>
      </c>
      <c r="AJ32" s="9">
        <v>530</v>
      </c>
      <c r="AK32" s="8">
        <v>624</v>
      </c>
      <c r="AL32" s="8">
        <v>622</v>
      </c>
      <c r="AM32" s="8">
        <v>602</v>
      </c>
      <c r="AN32" s="8">
        <v>617</v>
      </c>
      <c r="AO32" s="8">
        <v>655</v>
      </c>
      <c r="AP32" s="8">
        <v>680</v>
      </c>
      <c r="AQ32" s="8">
        <v>693</v>
      </c>
      <c r="AR32" s="8">
        <v>689</v>
      </c>
      <c r="AS32" s="8">
        <v>674</v>
      </c>
      <c r="AT32" s="8">
        <v>734</v>
      </c>
      <c r="AU32" s="8">
        <v>722</v>
      </c>
      <c r="AV32" s="8">
        <v>726</v>
      </c>
      <c r="AW32" s="8">
        <v>661</v>
      </c>
      <c r="AX32" s="8">
        <v>674</v>
      </c>
      <c r="AY32" s="8">
        <v>652</v>
      </c>
      <c r="AZ32" s="8">
        <v>659</v>
      </c>
      <c r="BA32" s="8">
        <v>635</v>
      </c>
      <c r="BB32" s="8">
        <v>601</v>
      </c>
      <c r="BC32" s="8">
        <v>624</v>
      </c>
      <c r="BD32" s="8">
        <v>636</v>
      </c>
      <c r="BE32" s="8">
        <v>570</v>
      </c>
      <c r="BF32" s="8">
        <v>542</v>
      </c>
      <c r="BG32" s="8">
        <v>534</v>
      </c>
      <c r="BH32" s="8">
        <v>519</v>
      </c>
      <c r="BI32" s="8">
        <v>697</v>
      </c>
      <c r="BJ32" s="8">
        <v>660</v>
      </c>
      <c r="BK32" s="8">
        <v>704</v>
      </c>
      <c r="BL32" s="8">
        <v>717</v>
      </c>
      <c r="BM32" s="8">
        <v>742</v>
      </c>
      <c r="BN32" s="8">
        <v>786</v>
      </c>
      <c r="BO32" s="8">
        <v>760</v>
      </c>
      <c r="BP32" s="8">
        <v>803</v>
      </c>
      <c r="BQ32" s="8">
        <v>790</v>
      </c>
      <c r="BR32" s="8">
        <v>835</v>
      </c>
      <c r="BS32" s="8">
        <v>815</v>
      </c>
      <c r="BT32" s="8">
        <v>765</v>
      </c>
      <c r="BU32" s="8">
        <v>783</v>
      </c>
      <c r="BV32" s="8">
        <v>738</v>
      </c>
      <c r="BW32" s="8">
        <v>786</v>
      </c>
      <c r="BX32" s="8">
        <v>803</v>
      </c>
      <c r="BY32" s="8">
        <v>768</v>
      </c>
      <c r="BZ32" s="8">
        <v>793</v>
      </c>
      <c r="CA32" s="8">
        <v>799</v>
      </c>
      <c r="CB32" s="8">
        <v>688</v>
      </c>
      <c r="CC32" s="8">
        <v>690</v>
      </c>
      <c r="CD32" s="8">
        <v>698</v>
      </c>
      <c r="CE32" s="8">
        <v>663</v>
      </c>
      <c r="CF32" s="8">
        <v>745</v>
      </c>
      <c r="CG32" s="8">
        <v>792</v>
      </c>
      <c r="CH32" s="8">
        <v>835</v>
      </c>
      <c r="CI32" s="8">
        <v>940</v>
      </c>
      <c r="CJ32" s="8">
        <v>861</v>
      </c>
      <c r="CK32" s="8">
        <v>962</v>
      </c>
      <c r="CL32" s="8">
        <v>958</v>
      </c>
      <c r="CM32" s="8">
        <v>964</v>
      </c>
      <c r="CN32" s="8">
        <v>946</v>
      </c>
      <c r="CO32" s="8">
        <v>930</v>
      </c>
      <c r="CP32" s="8">
        <v>966</v>
      </c>
      <c r="CQ32" s="8">
        <v>960</v>
      </c>
      <c r="CR32" s="8">
        <v>939</v>
      </c>
      <c r="CS32" s="8">
        <v>882</v>
      </c>
      <c r="CT32" s="8">
        <v>878</v>
      </c>
      <c r="CU32" s="8">
        <v>833</v>
      </c>
      <c r="CV32" s="8">
        <v>816</v>
      </c>
      <c r="CW32" s="8">
        <v>784</v>
      </c>
      <c r="CX32" s="8">
        <v>746</v>
      </c>
      <c r="CY32" s="8">
        <v>782</v>
      </c>
      <c r="CZ32" s="8">
        <v>725</v>
      </c>
      <c r="DA32" s="8">
        <v>689</v>
      </c>
      <c r="DB32" s="8">
        <v>715</v>
      </c>
      <c r="DC32" s="8">
        <v>739</v>
      </c>
      <c r="DD32" s="8">
        <v>675</v>
      </c>
      <c r="DE32" s="8">
        <v>707</v>
      </c>
      <c r="DF32" s="8">
        <v>724</v>
      </c>
      <c r="DG32" s="8">
        <v>776</v>
      </c>
      <c r="DH32" s="8">
        <v>555</v>
      </c>
      <c r="DI32" s="8">
        <v>552</v>
      </c>
      <c r="DJ32" s="8">
        <v>546</v>
      </c>
      <c r="DK32" s="8">
        <v>482</v>
      </c>
      <c r="DL32" s="8">
        <v>379</v>
      </c>
      <c r="DM32" s="8">
        <v>345</v>
      </c>
      <c r="DN32" s="8">
        <v>357</v>
      </c>
      <c r="DO32" s="8">
        <v>349</v>
      </c>
      <c r="DP32" s="8">
        <v>269</v>
      </c>
      <c r="DQ32" s="8">
        <v>304</v>
      </c>
      <c r="DR32" s="8">
        <v>237</v>
      </c>
      <c r="DS32" s="8">
        <v>181</v>
      </c>
      <c r="DT32" s="8">
        <v>156</v>
      </c>
      <c r="DU32" s="8">
        <v>114</v>
      </c>
      <c r="DV32" s="8">
        <v>464</v>
      </c>
      <c r="DW32" s="8">
        <f t="shared" si="0"/>
        <v>37810</v>
      </c>
      <c r="DX32" s="8">
        <f t="shared" si="1"/>
        <v>4026</v>
      </c>
      <c r="DY32" s="8">
        <f t="shared" si="2"/>
        <v>18820</v>
      </c>
      <c r="DZ32" s="8">
        <f t="shared" si="3"/>
        <v>13670</v>
      </c>
    </row>
    <row r="33" spans="1:130" x14ac:dyDescent="0.2">
      <c r="A33" t="s">
        <v>191</v>
      </c>
      <c r="B33" t="s">
        <v>194</v>
      </c>
      <c r="C33" t="s">
        <v>195</v>
      </c>
      <c r="D33" s="8">
        <f>SUM(Table3253[[#This Row],[0]:[90]])</f>
        <v>52168</v>
      </c>
      <c r="E33" s="9">
        <f>SUM(Table3253[[#This Row],[0]:[15]])</f>
        <v>5941</v>
      </c>
      <c r="F33" s="8">
        <f>SUM(Table3253[[#This Row],[16]:[64]])</f>
        <v>37243</v>
      </c>
      <c r="G33" s="8">
        <f>SUM(Table3253[[#This Row],[65]:[90]])</f>
        <v>8984</v>
      </c>
      <c r="H33" s="8">
        <f>SUM(Table3253[[#This Row],[85]:[90]])</f>
        <v>1123</v>
      </c>
      <c r="I33" s="9">
        <f>SUM(Table3253[[#This Row],[0]:[17]])</f>
        <v>6788</v>
      </c>
      <c r="J33" s="8">
        <f>SUM(Table3253[[#This Row],[18]:[64]])</f>
        <v>36396</v>
      </c>
      <c r="K33" s="9">
        <f>SUM(Table3253[[#This Row],[0]:[4]])</f>
        <v>1437</v>
      </c>
      <c r="L33" s="8">
        <f>SUM(Table3253[[#This Row],[5]:[15]])</f>
        <v>4504</v>
      </c>
      <c r="M33" s="8">
        <f>SUM(Table3253[[#This Row],[16]:[24]])</f>
        <v>17503</v>
      </c>
      <c r="N33" s="8">
        <f>SUM(Table3253[[#This Row],[25]:[49]])</f>
        <v>12302</v>
      </c>
      <c r="O33" s="8">
        <f>SUM(Table3253[[#This Row],[50]:[64]])</f>
        <v>7438</v>
      </c>
      <c r="P33" s="8">
        <f>SUM(Table3253[[#This Row],[65]:[74]])</f>
        <v>4541</v>
      </c>
      <c r="Q33" s="8">
        <f>SUM(Table3253[[#This Row],[75]:[84]])</f>
        <v>3320</v>
      </c>
      <c r="R33" s="9">
        <f>SUM(Table3253[[#This Row],[5]:[9]])</f>
        <v>1898</v>
      </c>
      <c r="S33" s="8">
        <f>SUM(Table3253[[#This Row],[10]:[14]])</f>
        <v>2155</v>
      </c>
      <c r="T33" s="8">
        <f>SUM(Table3253[[#This Row],[15]:[19]])</f>
        <v>6648</v>
      </c>
      <c r="U33" s="8">
        <f>SUM(Table3253[[#This Row],[20]:[24]])</f>
        <v>11306</v>
      </c>
      <c r="V33" s="8">
        <f>SUM(Table3253[[#This Row],[25]:[29]])</f>
        <v>2437</v>
      </c>
      <c r="W33" s="8">
        <f>SUM(Table3253[[#This Row],[30]:[34]])</f>
        <v>2453</v>
      </c>
      <c r="X33" s="8">
        <f>SUM(Table3253[[#This Row],[35]:[39]])</f>
        <v>2578</v>
      </c>
      <c r="Y33" s="8">
        <f>SUM(Table3253[[#This Row],[40]:[44]])</f>
        <v>2486</v>
      </c>
      <c r="Z33" s="8">
        <f>SUM(Table3253[[#This Row],[45]:[49]])</f>
        <v>2348</v>
      </c>
      <c r="AA33" s="8">
        <f>SUM(Table3253[[#This Row],[50]:[54]])</f>
        <v>2565</v>
      </c>
      <c r="AB33" s="8">
        <f>SUM(Table3253[[#This Row],[55]:[59]])</f>
        <v>2448</v>
      </c>
      <c r="AC33" s="8">
        <f>SUM(Table3253[[#This Row],[60]:[64]])</f>
        <v>2425</v>
      </c>
      <c r="AD33" s="8">
        <f>SUM(Table3253[[#This Row],[65]:[69]])</f>
        <v>2203</v>
      </c>
      <c r="AE33" s="8">
        <f>SUM(Table3253[[#This Row],[70]:[74]])</f>
        <v>2338</v>
      </c>
      <c r="AF33" s="8">
        <f>SUM(Table3253[[#This Row],[75]:[79]])</f>
        <v>2060</v>
      </c>
      <c r="AG33" s="8">
        <f>SUM(Table3253[[#This Row],[80]:[84]])</f>
        <v>1260</v>
      </c>
      <c r="AH33" s="8">
        <f>SUM(Table3253[[#This Row],[85]:[89]])</f>
        <v>747</v>
      </c>
      <c r="AI33" s="8">
        <f>Table3253[[#This Row],[90]]</f>
        <v>376</v>
      </c>
      <c r="AJ33" s="9">
        <v>282</v>
      </c>
      <c r="AK33" s="8">
        <v>253</v>
      </c>
      <c r="AL33" s="8">
        <v>286</v>
      </c>
      <c r="AM33" s="8">
        <v>281</v>
      </c>
      <c r="AN33" s="8">
        <v>335</v>
      </c>
      <c r="AO33" s="8">
        <v>377</v>
      </c>
      <c r="AP33" s="8">
        <v>369</v>
      </c>
      <c r="AQ33" s="8">
        <v>382</v>
      </c>
      <c r="AR33" s="8">
        <v>379</v>
      </c>
      <c r="AS33" s="8">
        <v>391</v>
      </c>
      <c r="AT33" s="8">
        <v>438</v>
      </c>
      <c r="AU33" s="8">
        <v>414</v>
      </c>
      <c r="AV33" s="8">
        <v>459</v>
      </c>
      <c r="AW33" s="8">
        <v>429</v>
      </c>
      <c r="AX33" s="8">
        <v>415</v>
      </c>
      <c r="AY33" s="8">
        <v>451</v>
      </c>
      <c r="AZ33" s="8">
        <v>414</v>
      </c>
      <c r="BA33" s="8">
        <v>433</v>
      </c>
      <c r="BB33" s="8">
        <v>1060</v>
      </c>
      <c r="BC33" s="8">
        <v>4290</v>
      </c>
      <c r="BD33" s="8">
        <v>3674</v>
      </c>
      <c r="BE33" s="8">
        <v>2647</v>
      </c>
      <c r="BF33" s="8">
        <v>1978</v>
      </c>
      <c r="BG33" s="8">
        <v>1575</v>
      </c>
      <c r="BH33" s="8">
        <v>1432</v>
      </c>
      <c r="BI33" s="8">
        <v>538</v>
      </c>
      <c r="BJ33" s="8">
        <v>507</v>
      </c>
      <c r="BK33" s="8">
        <v>516</v>
      </c>
      <c r="BL33" s="8">
        <v>443</v>
      </c>
      <c r="BM33" s="8">
        <v>433</v>
      </c>
      <c r="BN33" s="8">
        <v>512</v>
      </c>
      <c r="BO33" s="8">
        <v>507</v>
      </c>
      <c r="BP33" s="8">
        <v>471</v>
      </c>
      <c r="BQ33" s="8">
        <v>480</v>
      </c>
      <c r="BR33" s="8">
        <v>483</v>
      </c>
      <c r="BS33" s="8">
        <v>529</v>
      </c>
      <c r="BT33" s="8">
        <v>528</v>
      </c>
      <c r="BU33" s="8">
        <v>514</v>
      </c>
      <c r="BV33" s="8">
        <v>524</v>
      </c>
      <c r="BW33" s="8">
        <v>483</v>
      </c>
      <c r="BX33" s="8">
        <v>528</v>
      </c>
      <c r="BY33" s="8">
        <v>482</v>
      </c>
      <c r="BZ33" s="8">
        <v>508</v>
      </c>
      <c r="CA33" s="8">
        <v>524</v>
      </c>
      <c r="CB33" s="8">
        <v>444</v>
      </c>
      <c r="CC33" s="8">
        <v>438</v>
      </c>
      <c r="CD33" s="8">
        <v>460</v>
      </c>
      <c r="CE33" s="8">
        <v>484</v>
      </c>
      <c r="CF33" s="8">
        <v>449</v>
      </c>
      <c r="CG33" s="8">
        <v>517</v>
      </c>
      <c r="CH33" s="8">
        <v>514</v>
      </c>
      <c r="CI33" s="8">
        <v>546</v>
      </c>
      <c r="CJ33" s="8">
        <v>527</v>
      </c>
      <c r="CK33" s="8">
        <v>486</v>
      </c>
      <c r="CL33" s="8">
        <v>492</v>
      </c>
      <c r="CM33" s="8">
        <v>489</v>
      </c>
      <c r="CN33" s="8">
        <v>497</v>
      </c>
      <c r="CO33" s="8">
        <v>487</v>
      </c>
      <c r="CP33" s="8">
        <v>516</v>
      </c>
      <c r="CQ33" s="8">
        <v>459</v>
      </c>
      <c r="CR33" s="8">
        <v>543</v>
      </c>
      <c r="CS33" s="8">
        <v>461</v>
      </c>
      <c r="CT33" s="8">
        <v>485</v>
      </c>
      <c r="CU33" s="8">
        <v>461</v>
      </c>
      <c r="CV33" s="8">
        <v>475</v>
      </c>
      <c r="CW33" s="8">
        <v>443</v>
      </c>
      <c r="CX33" s="8">
        <v>484</v>
      </c>
      <c r="CY33" s="8">
        <v>399</v>
      </c>
      <c r="CZ33" s="8">
        <v>426</v>
      </c>
      <c r="DA33" s="8">
        <v>451</v>
      </c>
      <c r="DB33" s="8">
        <v>450</v>
      </c>
      <c r="DC33" s="8">
        <v>453</v>
      </c>
      <c r="DD33" s="8">
        <v>466</v>
      </c>
      <c r="DE33" s="8">
        <v>473</v>
      </c>
      <c r="DF33" s="8">
        <v>496</v>
      </c>
      <c r="DG33" s="8">
        <v>564</v>
      </c>
      <c r="DH33" s="8">
        <v>390</v>
      </c>
      <c r="DI33" s="8">
        <v>382</v>
      </c>
      <c r="DJ33" s="8">
        <v>412</v>
      </c>
      <c r="DK33" s="8">
        <v>312</v>
      </c>
      <c r="DL33" s="8">
        <v>249</v>
      </c>
      <c r="DM33" s="8">
        <v>255</v>
      </c>
      <c r="DN33" s="8">
        <v>258</v>
      </c>
      <c r="DO33" s="8">
        <v>253</v>
      </c>
      <c r="DP33" s="8">
        <v>245</v>
      </c>
      <c r="DQ33" s="8">
        <v>221</v>
      </c>
      <c r="DR33" s="8">
        <v>170</v>
      </c>
      <c r="DS33" s="8">
        <v>137</v>
      </c>
      <c r="DT33" s="8">
        <v>114</v>
      </c>
      <c r="DU33" s="8">
        <v>105</v>
      </c>
      <c r="DV33" s="8">
        <v>376</v>
      </c>
      <c r="DW33" s="8">
        <f t="shared" si="0"/>
        <v>37243</v>
      </c>
      <c r="DX33" s="8">
        <f t="shared" si="1"/>
        <v>16656</v>
      </c>
      <c r="DY33" s="8">
        <f t="shared" si="2"/>
        <v>12302</v>
      </c>
      <c r="DZ33" s="8">
        <f t="shared" si="3"/>
        <v>7438</v>
      </c>
    </row>
    <row r="34" spans="1:130" x14ac:dyDescent="0.2">
      <c r="A34" t="s">
        <v>191</v>
      </c>
      <c r="B34" t="s">
        <v>196</v>
      </c>
      <c r="C34" t="s">
        <v>197</v>
      </c>
      <c r="D34" s="8">
        <f>SUM(Table3253[[#This Row],[0]:[90]])</f>
        <v>94984</v>
      </c>
      <c r="E34" s="9">
        <f>SUM(Table3253[[#This Row],[0]:[15]])</f>
        <v>16972</v>
      </c>
      <c r="F34" s="8">
        <f>SUM(Table3253[[#This Row],[16]:[64]])</f>
        <v>58523</v>
      </c>
      <c r="G34" s="8">
        <f>SUM(Table3253[[#This Row],[65]:[90]])</f>
        <v>19489</v>
      </c>
      <c r="H34" s="8">
        <f>SUM(Table3253[[#This Row],[85]:[90]])</f>
        <v>2413</v>
      </c>
      <c r="I34" s="9">
        <f>SUM(Table3253[[#This Row],[0]:[17]])</f>
        <v>19213</v>
      </c>
      <c r="J34" s="8">
        <f>SUM(Table3253[[#This Row],[18]:[64]])</f>
        <v>56282</v>
      </c>
      <c r="K34" s="9">
        <f>SUM(Table3253[[#This Row],[0]:[4]])</f>
        <v>4793</v>
      </c>
      <c r="L34" s="8">
        <f>SUM(Table3253[[#This Row],[5]:[15]])</f>
        <v>12179</v>
      </c>
      <c r="M34" s="8">
        <f>SUM(Table3253[[#This Row],[16]:[24]])</f>
        <v>9194</v>
      </c>
      <c r="N34" s="8">
        <f>SUM(Table3253[[#This Row],[25]:[49]])</f>
        <v>28405</v>
      </c>
      <c r="O34" s="8">
        <f>SUM(Table3253[[#This Row],[50]:[64]])</f>
        <v>20924</v>
      </c>
      <c r="P34" s="8">
        <f>SUM(Table3253[[#This Row],[65]:[74]])</f>
        <v>10485</v>
      </c>
      <c r="Q34" s="8">
        <f>SUM(Table3253[[#This Row],[75]:[84]])</f>
        <v>6591</v>
      </c>
      <c r="R34" s="9">
        <f>SUM(Table3253[[#This Row],[5]:[9]])</f>
        <v>5406</v>
      </c>
      <c r="S34" s="8">
        <f>SUM(Table3253[[#This Row],[10]:[14]])</f>
        <v>5657</v>
      </c>
      <c r="T34" s="8">
        <f>SUM(Table3253[[#This Row],[15]:[19]])</f>
        <v>5364</v>
      </c>
      <c r="U34" s="8">
        <f>SUM(Table3253[[#This Row],[20]:[24]])</f>
        <v>4946</v>
      </c>
      <c r="V34" s="8">
        <f>SUM(Table3253[[#This Row],[25]:[29]])</f>
        <v>5586</v>
      </c>
      <c r="W34" s="8">
        <f>SUM(Table3253[[#This Row],[30]:[34]])</f>
        <v>5879</v>
      </c>
      <c r="X34" s="8">
        <f>SUM(Table3253[[#This Row],[35]:[39]])</f>
        <v>5941</v>
      </c>
      <c r="Y34" s="8">
        <f>SUM(Table3253[[#This Row],[40]:[44]])</f>
        <v>5663</v>
      </c>
      <c r="Z34" s="8">
        <f>SUM(Table3253[[#This Row],[45]:[49]])</f>
        <v>5336</v>
      </c>
      <c r="AA34" s="8">
        <f>SUM(Table3253[[#This Row],[50]:[54]])</f>
        <v>6683</v>
      </c>
      <c r="AB34" s="8">
        <f>SUM(Table3253[[#This Row],[55]:[59]])</f>
        <v>7340</v>
      </c>
      <c r="AC34" s="8">
        <f>SUM(Table3253[[#This Row],[60]:[64]])</f>
        <v>6901</v>
      </c>
      <c r="AD34" s="8">
        <f>SUM(Table3253[[#This Row],[65]:[69]])</f>
        <v>5696</v>
      </c>
      <c r="AE34" s="8">
        <f>SUM(Table3253[[#This Row],[70]:[74]])</f>
        <v>4789</v>
      </c>
      <c r="AF34" s="8">
        <f>SUM(Table3253[[#This Row],[75]:[79]])</f>
        <v>3986</v>
      </c>
      <c r="AG34" s="8">
        <f>SUM(Table3253[[#This Row],[80]:[84]])</f>
        <v>2605</v>
      </c>
      <c r="AH34" s="8">
        <f>SUM(Table3253[[#This Row],[85]:[89]])</f>
        <v>1678</v>
      </c>
      <c r="AI34" s="8">
        <f>Table3253[[#This Row],[90]]</f>
        <v>735</v>
      </c>
      <c r="AJ34" s="9">
        <v>896</v>
      </c>
      <c r="AK34" s="8">
        <v>922</v>
      </c>
      <c r="AL34" s="8">
        <v>942</v>
      </c>
      <c r="AM34" s="8">
        <v>1013</v>
      </c>
      <c r="AN34" s="8">
        <v>1020</v>
      </c>
      <c r="AO34" s="8">
        <v>1017</v>
      </c>
      <c r="AP34" s="8">
        <v>1121</v>
      </c>
      <c r="AQ34" s="8">
        <v>1025</v>
      </c>
      <c r="AR34" s="8">
        <v>1074</v>
      </c>
      <c r="AS34" s="8">
        <v>1169</v>
      </c>
      <c r="AT34" s="8">
        <v>1121</v>
      </c>
      <c r="AU34" s="8">
        <v>1209</v>
      </c>
      <c r="AV34" s="8">
        <v>1133</v>
      </c>
      <c r="AW34" s="8">
        <v>1080</v>
      </c>
      <c r="AX34" s="8">
        <v>1114</v>
      </c>
      <c r="AY34" s="8">
        <v>1116</v>
      </c>
      <c r="AZ34" s="8">
        <v>1088</v>
      </c>
      <c r="BA34" s="8">
        <v>1153</v>
      </c>
      <c r="BB34" s="8">
        <v>1004</v>
      </c>
      <c r="BC34" s="8">
        <v>1003</v>
      </c>
      <c r="BD34" s="8">
        <v>1172</v>
      </c>
      <c r="BE34" s="8">
        <v>1006</v>
      </c>
      <c r="BF34" s="8">
        <v>916</v>
      </c>
      <c r="BG34" s="8">
        <v>919</v>
      </c>
      <c r="BH34" s="8">
        <v>933</v>
      </c>
      <c r="BI34" s="8">
        <v>1067</v>
      </c>
      <c r="BJ34" s="8">
        <v>1133</v>
      </c>
      <c r="BK34" s="8">
        <v>1112</v>
      </c>
      <c r="BL34" s="8">
        <v>1087</v>
      </c>
      <c r="BM34" s="8">
        <v>1187</v>
      </c>
      <c r="BN34" s="8">
        <v>1147</v>
      </c>
      <c r="BO34" s="8">
        <v>1246</v>
      </c>
      <c r="BP34" s="8">
        <v>1125</v>
      </c>
      <c r="BQ34" s="8">
        <v>1133</v>
      </c>
      <c r="BR34" s="8">
        <v>1228</v>
      </c>
      <c r="BS34" s="8">
        <v>1201</v>
      </c>
      <c r="BT34" s="8">
        <v>1190</v>
      </c>
      <c r="BU34" s="8">
        <v>1175</v>
      </c>
      <c r="BV34" s="8">
        <v>1221</v>
      </c>
      <c r="BW34" s="8">
        <v>1154</v>
      </c>
      <c r="BX34" s="8">
        <v>1181</v>
      </c>
      <c r="BY34" s="8">
        <v>1168</v>
      </c>
      <c r="BZ34" s="8">
        <v>1174</v>
      </c>
      <c r="CA34" s="8">
        <v>1133</v>
      </c>
      <c r="CB34" s="8">
        <v>1007</v>
      </c>
      <c r="CC34" s="8">
        <v>984</v>
      </c>
      <c r="CD34" s="8">
        <v>1043</v>
      </c>
      <c r="CE34" s="8">
        <v>1022</v>
      </c>
      <c r="CF34" s="8">
        <v>1115</v>
      </c>
      <c r="CG34" s="8">
        <v>1172</v>
      </c>
      <c r="CH34" s="8">
        <v>1288</v>
      </c>
      <c r="CI34" s="8">
        <v>1405</v>
      </c>
      <c r="CJ34" s="8">
        <v>1258</v>
      </c>
      <c r="CK34" s="8">
        <v>1363</v>
      </c>
      <c r="CL34" s="8">
        <v>1369</v>
      </c>
      <c r="CM34" s="8">
        <v>1482</v>
      </c>
      <c r="CN34" s="8">
        <v>1443</v>
      </c>
      <c r="CO34" s="8">
        <v>1503</v>
      </c>
      <c r="CP34" s="8">
        <v>1469</v>
      </c>
      <c r="CQ34" s="8">
        <v>1443</v>
      </c>
      <c r="CR34" s="8">
        <v>1477</v>
      </c>
      <c r="CS34" s="8">
        <v>1408</v>
      </c>
      <c r="CT34" s="8">
        <v>1303</v>
      </c>
      <c r="CU34" s="8">
        <v>1425</v>
      </c>
      <c r="CV34" s="8">
        <v>1288</v>
      </c>
      <c r="CW34" s="8">
        <v>1217</v>
      </c>
      <c r="CX34" s="8">
        <v>1183</v>
      </c>
      <c r="CY34" s="8">
        <v>1140</v>
      </c>
      <c r="CZ34" s="8">
        <v>1134</v>
      </c>
      <c r="DA34" s="8">
        <v>1022</v>
      </c>
      <c r="DB34" s="8">
        <v>913</v>
      </c>
      <c r="DC34" s="8">
        <v>1011</v>
      </c>
      <c r="DD34" s="8">
        <v>951</v>
      </c>
      <c r="DE34" s="8">
        <v>966</v>
      </c>
      <c r="DF34" s="8">
        <v>948</v>
      </c>
      <c r="DG34" s="8">
        <v>982</v>
      </c>
      <c r="DH34" s="8">
        <v>831</v>
      </c>
      <c r="DI34" s="8">
        <v>802</v>
      </c>
      <c r="DJ34" s="8">
        <v>766</v>
      </c>
      <c r="DK34" s="8">
        <v>605</v>
      </c>
      <c r="DL34" s="8">
        <v>593</v>
      </c>
      <c r="DM34" s="8">
        <v>556</v>
      </c>
      <c r="DN34" s="8">
        <v>510</v>
      </c>
      <c r="DO34" s="8">
        <v>494</v>
      </c>
      <c r="DP34" s="8">
        <v>452</v>
      </c>
      <c r="DQ34" s="8">
        <v>413</v>
      </c>
      <c r="DR34" s="8">
        <v>370</v>
      </c>
      <c r="DS34" s="8">
        <v>347</v>
      </c>
      <c r="DT34" s="8">
        <v>294</v>
      </c>
      <c r="DU34" s="8">
        <v>254</v>
      </c>
      <c r="DV34" s="8">
        <v>735</v>
      </c>
      <c r="DW34" s="8">
        <f t="shared" si="0"/>
        <v>58523</v>
      </c>
      <c r="DX34" s="8">
        <f t="shared" si="1"/>
        <v>6953</v>
      </c>
      <c r="DY34" s="8">
        <f t="shared" si="2"/>
        <v>28405</v>
      </c>
      <c r="DZ34" s="8">
        <f t="shared" si="3"/>
        <v>20924</v>
      </c>
    </row>
    <row r="35" spans="1:130" x14ac:dyDescent="0.2">
      <c r="A35" t="s">
        <v>191</v>
      </c>
      <c r="B35" t="s">
        <v>198</v>
      </c>
      <c r="C35" t="s">
        <v>199</v>
      </c>
      <c r="D35" s="8">
        <f>SUM(Table3253[[#This Row],[0]:[90]])</f>
        <v>66184</v>
      </c>
      <c r="E35" s="9">
        <f>SUM(Table3253[[#This Row],[0]:[15]])</f>
        <v>11785</v>
      </c>
      <c r="F35" s="8">
        <f>SUM(Table3253[[#This Row],[16]:[64]])</f>
        <v>40186</v>
      </c>
      <c r="G35" s="8">
        <f>SUM(Table3253[[#This Row],[65]:[90]])</f>
        <v>14213</v>
      </c>
      <c r="H35" s="8">
        <f>SUM(Table3253[[#This Row],[85]:[90]])</f>
        <v>1437</v>
      </c>
      <c r="I35" s="9">
        <f>SUM(Table3253[[#This Row],[0]:[17]])</f>
        <v>13198</v>
      </c>
      <c r="J35" s="8">
        <f>SUM(Table3253[[#This Row],[18]:[64]])</f>
        <v>38773</v>
      </c>
      <c r="K35" s="9">
        <f>SUM(Table3253[[#This Row],[0]:[4]])</f>
        <v>3510</v>
      </c>
      <c r="L35" s="8">
        <f>SUM(Table3253[[#This Row],[5]:[15]])</f>
        <v>8275</v>
      </c>
      <c r="M35" s="8">
        <f>SUM(Table3253[[#This Row],[16]:[24]])</f>
        <v>6274</v>
      </c>
      <c r="N35" s="8">
        <f>SUM(Table3253[[#This Row],[25]:[49]])</f>
        <v>19639</v>
      </c>
      <c r="O35" s="8">
        <f>SUM(Table3253[[#This Row],[50]:[64]])</f>
        <v>14273</v>
      </c>
      <c r="P35" s="8">
        <f>SUM(Table3253[[#This Row],[65]:[74]])</f>
        <v>8024</v>
      </c>
      <c r="Q35" s="8">
        <f>SUM(Table3253[[#This Row],[75]:[84]])</f>
        <v>4752</v>
      </c>
      <c r="R35" s="9">
        <f>SUM(Table3253[[#This Row],[5]:[9]])</f>
        <v>3625</v>
      </c>
      <c r="S35" s="8">
        <f>SUM(Table3253[[#This Row],[10]:[14]])</f>
        <v>3909</v>
      </c>
      <c r="T35" s="8">
        <f>SUM(Table3253[[#This Row],[15]:[19]])</f>
        <v>3587</v>
      </c>
      <c r="U35" s="8">
        <f>SUM(Table3253[[#This Row],[20]:[24]])</f>
        <v>3428</v>
      </c>
      <c r="V35" s="8">
        <f>SUM(Table3253[[#This Row],[25]:[29]])</f>
        <v>3702</v>
      </c>
      <c r="W35" s="8">
        <f>SUM(Table3253[[#This Row],[30]:[34]])</f>
        <v>4260</v>
      </c>
      <c r="X35" s="8">
        <f>SUM(Table3253[[#This Row],[35]:[39]])</f>
        <v>4024</v>
      </c>
      <c r="Y35" s="8">
        <f>SUM(Table3253[[#This Row],[40]:[44]])</f>
        <v>3925</v>
      </c>
      <c r="Z35" s="8">
        <f>SUM(Table3253[[#This Row],[45]:[49]])</f>
        <v>3728</v>
      </c>
      <c r="AA35" s="8">
        <f>SUM(Table3253[[#This Row],[50]:[54]])</f>
        <v>4670</v>
      </c>
      <c r="AB35" s="8">
        <f>SUM(Table3253[[#This Row],[55]:[59]])</f>
        <v>5086</v>
      </c>
      <c r="AC35" s="8">
        <f>SUM(Table3253[[#This Row],[60]:[64]])</f>
        <v>4517</v>
      </c>
      <c r="AD35" s="8">
        <f>SUM(Table3253[[#This Row],[65]:[69]])</f>
        <v>4178</v>
      </c>
      <c r="AE35" s="8">
        <f>SUM(Table3253[[#This Row],[70]:[74]])</f>
        <v>3846</v>
      </c>
      <c r="AF35" s="8">
        <f>SUM(Table3253[[#This Row],[75]:[79]])</f>
        <v>2970</v>
      </c>
      <c r="AG35" s="8">
        <f>SUM(Table3253[[#This Row],[80]:[84]])</f>
        <v>1782</v>
      </c>
      <c r="AH35" s="8">
        <f>SUM(Table3253[[#This Row],[85]:[89]])</f>
        <v>971</v>
      </c>
      <c r="AI35" s="8">
        <f>Table3253[[#This Row],[90]]</f>
        <v>466</v>
      </c>
      <c r="AJ35" s="9">
        <v>701</v>
      </c>
      <c r="AK35" s="8">
        <v>699</v>
      </c>
      <c r="AL35" s="8">
        <v>707</v>
      </c>
      <c r="AM35" s="8">
        <v>704</v>
      </c>
      <c r="AN35" s="8">
        <v>699</v>
      </c>
      <c r="AO35" s="8">
        <v>714</v>
      </c>
      <c r="AP35" s="8">
        <v>731</v>
      </c>
      <c r="AQ35" s="8">
        <v>733</v>
      </c>
      <c r="AR35" s="8">
        <v>730</v>
      </c>
      <c r="AS35" s="8">
        <v>717</v>
      </c>
      <c r="AT35" s="8">
        <v>769</v>
      </c>
      <c r="AU35" s="8">
        <v>780</v>
      </c>
      <c r="AV35" s="8">
        <v>794</v>
      </c>
      <c r="AW35" s="8">
        <v>738</v>
      </c>
      <c r="AX35" s="8">
        <v>828</v>
      </c>
      <c r="AY35" s="8">
        <v>741</v>
      </c>
      <c r="AZ35" s="8">
        <v>714</v>
      </c>
      <c r="BA35" s="8">
        <v>699</v>
      </c>
      <c r="BB35" s="8">
        <v>733</v>
      </c>
      <c r="BC35" s="8">
        <v>700</v>
      </c>
      <c r="BD35" s="8">
        <v>790</v>
      </c>
      <c r="BE35" s="8">
        <v>678</v>
      </c>
      <c r="BF35" s="8">
        <v>672</v>
      </c>
      <c r="BG35" s="8">
        <v>649</v>
      </c>
      <c r="BH35" s="8">
        <v>639</v>
      </c>
      <c r="BI35" s="8">
        <v>715</v>
      </c>
      <c r="BJ35" s="8">
        <v>716</v>
      </c>
      <c r="BK35" s="8">
        <v>732</v>
      </c>
      <c r="BL35" s="8">
        <v>732</v>
      </c>
      <c r="BM35" s="8">
        <v>807</v>
      </c>
      <c r="BN35" s="8">
        <v>825</v>
      </c>
      <c r="BO35" s="8">
        <v>848</v>
      </c>
      <c r="BP35" s="8">
        <v>881</v>
      </c>
      <c r="BQ35" s="8">
        <v>857</v>
      </c>
      <c r="BR35" s="8">
        <v>849</v>
      </c>
      <c r="BS35" s="8">
        <v>783</v>
      </c>
      <c r="BT35" s="8">
        <v>862</v>
      </c>
      <c r="BU35" s="8">
        <v>803</v>
      </c>
      <c r="BV35" s="8">
        <v>761</v>
      </c>
      <c r="BW35" s="8">
        <v>815</v>
      </c>
      <c r="BX35" s="8">
        <v>769</v>
      </c>
      <c r="BY35" s="8">
        <v>829</v>
      </c>
      <c r="BZ35" s="8">
        <v>770</v>
      </c>
      <c r="CA35" s="8">
        <v>830</v>
      </c>
      <c r="CB35" s="8">
        <v>727</v>
      </c>
      <c r="CC35" s="8">
        <v>664</v>
      </c>
      <c r="CD35" s="8">
        <v>698</v>
      </c>
      <c r="CE35" s="8">
        <v>756</v>
      </c>
      <c r="CF35" s="8">
        <v>732</v>
      </c>
      <c r="CG35" s="8">
        <v>878</v>
      </c>
      <c r="CH35" s="8">
        <v>916</v>
      </c>
      <c r="CI35" s="8">
        <v>892</v>
      </c>
      <c r="CJ35" s="8">
        <v>921</v>
      </c>
      <c r="CK35" s="8">
        <v>930</v>
      </c>
      <c r="CL35" s="8">
        <v>1011</v>
      </c>
      <c r="CM35" s="8">
        <v>1062</v>
      </c>
      <c r="CN35" s="8">
        <v>1012</v>
      </c>
      <c r="CO35" s="8">
        <v>1033</v>
      </c>
      <c r="CP35" s="8">
        <v>983</v>
      </c>
      <c r="CQ35" s="8">
        <v>996</v>
      </c>
      <c r="CR35" s="8">
        <v>962</v>
      </c>
      <c r="CS35" s="8">
        <v>940</v>
      </c>
      <c r="CT35" s="8">
        <v>833</v>
      </c>
      <c r="CU35" s="8">
        <v>871</v>
      </c>
      <c r="CV35" s="8">
        <v>911</v>
      </c>
      <c r="CW35" s="8">
        <v>859</v>
      </c>
      <c r="CX35" s="8">
        <v>850</v>
      </c>
      <c r="CY35" s="8">
        <v>820</v>
      </c>
      <c r="CZ35" s="8">
        <v>804</v>
      </c>
      <c r="DA35" s="8">
        <v>845</v>
      </c>
      <c r="DB35" s="8">
        <v>777</v>
      </c>
      <c r="DC35" s="8">
        <v>764</v>
      </c>
      <c r="DD35" s="8">
        <v>790</v>
      </c>
      <c r="DE35" s="8">
        <v>760</v>
      </c>
      <c r="DF35" s="8">
        <v>755</v>
      </c>
      <c r="DG35" s="8">
        <v>810</v>
      </c>
      <c r="DH35" s="8">
        <v>638</v>
      </c>
      <c r="DI35" s="8">
        <v>543</v>
      </c>
      <c r="DJ35" s="8">
        <v>530</v>
      </c>
      <c r="DK35" s="8">
        <v>449</v>
      </c>
      <c r="DL35" s="8">
        <v>445</v>
      </c>
      <c r="DM35" s="8">
        <v>350</v>
      </c>
      <c r="DN35" s="8">
        <v>371</v>
      </c>
      <c r="DO35" s="8">
        <v>316</v>
      </c>
      <c r="DP35" s="8">
        <v>300</v>
      </c>
      <c r="DQ35" s="8">
        <v>271</v>
      </c>
      <c r="DR35" s="8">
        <v>203</v>
      </c>
      <c r="DS35" s="8">
        <v>203</v>
      </c>
      <c r="DT35" s="8">
        <v>159</v>
      </c>
      <c r="DU35" s="8">
        <v>135</v>
      </c>
      <c r="DV35" s="8">
        <v>466</v>
      </c>
      <c r="DW35" s="8">
        <f t="shared" si="0"/>
        <v>40186</v>
      </c>
      <c r="DX35" s="8">
        <f t="shared" si="1"/>
        <v>4861</v>
      </c>
      <c r="DY35" s="8">
        <f t="shared" si="2"/>
        <v>19639</v>
      </c>
      <c r="DZ35" s="8">
        <f t="shared" si="3"/>
        <v>14273</v>
      </c>
    </row>
    <row r="36" spans="1:130" x14ac:dyDescent="0.2">
      <c r="A36" t="s">
        <v>191</v>
      </c>
      <c r="B36" t="s">
        <v>200</v>
      </c>
      <c r="C36" t="s">
        <v>201</v>
      </c>
      <c r="D36" s="8">
        <f>SUM(Table3253[[#This Row],[0]:[90]])</f>
        <v>54657</v>
      </c>
      <c r="E36" s="9">
        <f>SUM(Table3253[[#This Row],[0]:[15]])</f>
        <v>8775</v>
      </c>
      <c r="F36" s="8">
        <f>SUM(Table3253[[#This Row],[16]:[64]])</f>
        <v>33370</v>
      </c>
      <c r="G36" s="8">
        <f>SUM(Table3253[[#This Row],[65]:[90]])</f>
        <v>12512</v>
      </c>
      <c r="H36" s="8">
        <f>SUM(Table3253[[#This Row],[85]:[90]])</f>
        <v>1567</v>
      </c>
      <c r="I36" s="9">
        <f>SUM(Table3253[[#This Row],[0]:[17]])</f>
        <v>9957</v>
      </c>
      <c r="J36" s="8">
        <f>SUM(Table3253[[#This Row],[18]:[64]])</f>
        <v>32188</v>
      </c>
      <c r="K36" s="9">
        <f>SUM(Table3253[[#This Row],[0]:[4]])</f>
        <v>2441</v>
      </c>
      <c r="L36" s="8">
        <f>SUM(Table3253[[#This Row],[5]:[15]])</f>
        <v>6334</v>
      </c>
      <c r="M36" s="8">
        <f>SUM(Table3253[[#This Row],[16]:[24]])</f>
        <v>4969</v>
      </c>
      <c r="N36" s="8">
        <f>SUM(Table3253[[#This Row],[25]:[49]])</f>
        <v>15742</v>
      </c>
      <c r="O36" s="8">
        <f>SUM(Table3253[[#This Row],[50]:[64]])</f>
        <v>12659</v>
      </c>
      <c r="P36" s="8">
        <f>SUM(Table3253[[#This Row],[65]:[74]])</f>
        <v>6509</v>
      </c>
      <c r="Q36" s="8">
        <f>SUM(Table3253[[#This Row],[75]:[84]])</f>
        <v>4436</v>
      </c>
      <c r="R36" s="9">
        <f>SUM(Table3253[[#This Row],[5]:[9]])</f>
        <v>2823</v>
      </c>
      <c r="S36" s="8">
        <f>SUM(Table3253[[#This Row],[10]:[14]])</f>
        <v>2881</v>
      </c>
      <c r="T36" s="8">
        <f>SUM(Table3253[[#This Row],[15]:[19]])</f>
        <v>2938</v>
      </c>
      <c r="U36" s="8">
        <f>SUM(Table3253[[#This Row],[20]:[24]])</f>
        <v>2661</v>
      </c>
      <c r="V36" s="8">
        <f>SUM(Table3253[[#This Row],[25]:[29]])</f>
        <v>3120</v>
      </c>
      <c r="W36" s="8">
        <f>SUM(Table3253[[#This Row],[30]:[34]])</f>
        <v>3244</v>
      </c>
      <c r="X36" s="8">
        <f>SUM(Table3253[[#This Row],[35]:[39]])</f>
        <v>3144</v>
      </c>
      <c r="Y36" s="8">
        <f>SUM(Table3253[[#This Row],[40]:[44]])</f>
        <v>3105</v>
      </c>
      <c r="Z36" s="8">
        <f>SUM(Table3253[[#This Row],[45]:[49]])</f>
        <v>3129</v>
      </c>
      <c r="AA36" s="8">
        <f>SUM(Table3253[[#This Row],[50]:[54]])</f>
        <v>4274</v>
      </c>
      <c r="AB36" s="8">
        <f>SUM(Table3253[[#This Row],[55]:[59]])</f>
        <v>4524</v>
      </c>
      <c r="AC36" s="8">
        <f>SUM(Table3253[[#This Row],[60]:[64]])</f>
        <v>3861</v>
      </c>
      <c r="AD36" s="8">
        <f>SUM(Table3253[[#This Row],[65]:[69]])</f>
        <v>3371</v>
      </c>
      <c r="AE36" s="8">
        <f>SUM(Table3253[[#This Row],[70]:[74]])</f>
        <v>3138</v>
      </c>
      <c r="AF36" s="8">
        <f>SUM(Table3253[[#This Row],[75]:[79]])</f>
        <v>2776</v>
      </c>
      <c r="AG36" s="8">
        <f>SUM(Table3253[[#This Row],[80]:[84]])</f>
        <v>1660</v>
      </c>
      <c r="AH36" s="8">
        <f>SUM(Table3253[[#This Row],[85]:[89]])</f>
        <v>1130</v>
      </c>
      <c r="AI36" s="8">
        <f>Table3253[[#This Row],[90]]</f>
        <v>437</v>
      </c>
      <c r="AJ36" s="9">
        <v>458</v>
      </c>
      <c r="AK36" s="8">
        <v>435</v>
      </c>
      <c r="AL36" s="8">
        <v>483</v>
      </c>
      <c r="AM36" s="8">
        <v>568</v>
      </c>
      <c r="AN36" s="8">
        <v>497</v>
      </c>
      <c r="AO36" s="8">
        <v>549</v>
      </c>
      <c r="AP36" s="8">
        <v>558</v>
      </c>
      <c r="AQ36" s="8">
        <v>561</v>
      </c>
      <c r="AR36" s="8">
        <v>571</v>
      </c>
      <c r="AS36" s="8">
        <v>584</v>
      </c>
      <c r="AT36" s="8">
        <v>594</v>
      </c>
      <c r="AU36" s="8">
        <v>543</v>
      </c>
      <c r="AV36" s="8">
        <v>589</v>
      </c>
      <c r="AW36" s="8">
        <v>545</v>
      </c>
      <c r="AX36" s="8">
        <v>610</v>
      </c>
      <c r="AY36" s="8">
        <v>630</v>
      </c>
      <c r="AZ36" s="8">
        <v>630</v>
      </c>
      <c r="BA36" s="8">
        <v>552</v>
      </c>
      <c r="BB36" s="8">
        <v>557</v>
      </c>
      <c r="BC36" s="8">
        <v>569</v>
      </c>
      <c r="BD36" s="8">
        <v>657</v>
      </c>
      <c r="BE36" s="8">
        <v>516</v>
      </c>
      <c r="BF36" s="8">
        <v>493</v>
      </c>
      <c r="BG36" s="8">
        <v>495</v>
      </c>
      <c r="BH36" s="8">
        <v>500</v>
      </c>
      <c r="BI36" s="8">
        <v>634</v>
      </c>
      <c r="BJ36" s="8">
        <v>588</v>
      </c>
      <c r="BK36" s="8">
        <v>651</v>
      </c>
      <c r="BL36" s="8">
        <v>621</v>
      </c>
      <c r="BM36" s="8">
        <v>626</v>
      </c>
      <c r="BN36" s="8">
        <v>669</v>
      </c>
      <c r="BO36" s="8">
        <v>653</v>
      </c>
      <c r="BP36" s="8">
        <v>655</v>
      </c>
      <c r="BQ36" s="8">
        <v>603</v>
      </c>
      <c r="BR36" s="8">
        <v>664</v>
      </c>
      <c r="BS36" s="8">
        <v>635</v>
      </c>
      <c r="BT36" s="8">
        <v>628</v>
      </c>
      <c r="BU36" s="8">
        <v>625</v>
      </c>
      <c r="BV36" s="8">
        <v>612</v>
      </c>
      <c r="BW36" s="8">
        <v>644</v>
      </c>
      <c r="BX36" s="8">
        <v>639</v>
      </c>
      <c r="BY36" s="8">
        <v>646</v>
      </c>
      <c r="BZ36" s="8">
        <v>669</v>
      </c>
      <c r="CA36" s="8">
        <v>592</v>
      </c>
      <c r="CB36" s="8">
        <v>559</v>
      </c>
      <c r="CC36" s="8">
        <v>559</v>
      </c>
      <c r="CD36" s="8">
        <v>578</v>
      </c>
      <c r="CE36" s="8">
        <v>628</v>
      </c>
      <c r="CF36" s="8">
        <v>656</v>
      </c>
      <c r="CG36" s="8">
        <v>708</v>
      </c>
      <c r="CH36" s="8">
        <v>800</v>
      </c>
      <c r="CI36" s="8">
        <v>911</v>
      </c>
      <c r="CJ36" s="8">
        <v>839</v>
      </c>
      <c r="CK36" s="8">
        <v>846</v>
      </c>
      <c r="CL36" s="8">
        <v>878</v>
      </c>
      <c r="CM36" s="8">
        <v>868</v>
      </c>
      <c r="CN36" s="8">
        <v>900</v>
      </c>
      <c r="CO36" s="8">
        <v>932</v>
      </c>
      <c r="CP36" s="8">
        <v>929</v>
      </c>
      <c r="CQ36" s="8">
        <v>895</v>
      </c>
      <c r="CR36" s="8">
        <v>823</v>
      </c>
      <c r="CS36" s="8">
        <v>770</v>
      </c>
      <c r="CT36" s="8">
        <v>766</v>
      </c>
      <c r="CU36" s="8">
        <v>782</v>
      </c>
      <c r="CV36" s="8">
        <v>720</v>
      </c>
      <c r="CW36" s="8">
        <v>700</v>
      </c>
      <c r="CX36" s="8">
        <v>661</v>
      </c>
      <c r="CY36" s="8">
        <v>694</v>
      </c>
      <c r="CZ36" s="8">
        <v>683</v>
      </c>
      <c r="DA36" s="8">
        <v>633</v>
      </c>
      <c r="DB36" s="8">
        <v>637</v>
      </c>
      <c r="DC36" s="8">
        <v>603</v>
      </c>
      <c r="DD36" s="8">
        <v>599</v>
      </c>
      <c r="DE36" s="8">
        <v>641</v>
      </c>
      <c r="DF36" s="8">
        <v>658</v>
      </c>
      <c r="DG36" s="8">
        <v>715</v>
      </c>
      <c r="DH36" s="8">
        <v>556</v>
      </c>
      <c r="DI36" s="8">
        <v>550</v>
      </c>
      <c r="DJ36" s="8">
        <v>519</v>
      </c>
      <c r="DK36" s="8">
        <v>436</v>
      </c>
      <c r="DL36" s="8">
        <v>352</v>
      </c>
      <c r="DM36" s="8">
        <v>340</v>
      </c>
      <c r="DN36" s="8">
        <v>347</v>
      </c>
      <c r="DO36" s="8">
        <v>289</v>
      </c>
      <c r="DP36" s="8">
        <v>332</v>
      </c>
      <c r="DQ36" s="8">
        <v>305</v>
      </c>
      <c r="DR36" s="8">
        <v>242</v>
      </c>
      <c r="DS36" s="8">
        <v>233</v>
      </c>
      <c r="DT36" s="8">
        <v>188</v>
      </c>
      <c r="DU36" s="8">
        <v>162</v>
      </c>
      <c r="DV36" s="8">
        <v>437</v>
      </c>
      <c r="DW36" s="8">
        <f t="shared" si="0"/>
        <v>33370</v>
      </c>
      <c r="DX36" s="8">
        <f t="shared" si="1"/>
        <v>3787</v>
      </c>
      <c r="DY36" s="8">
        <f t="shared" si="2"/>
        <v>15742</v>
      </c>
      <c r="DZ36" s="8">
        <f t="shared" si="3"/>
        <v>12659</v>
      </c>
    </row>
    <row r="37" spans="1:130" x14ac:dyDescent="0.2">
      <c r="A37" t="s">
        <v>191</v>
      </c>
      <c r="B37" t="s">
        <v>202</v>
      </c>
      <c r="C37" t="s">
        <v>203</v>
      </c>
      <c r="D37" s="8">
        <f>SUM(Table3253[[#This Row],[0]:[90]])</f>
        <v>81660</v>
      </c>
      <c r="E37" s="9">
        <f>SUM(Table3253[[#This Row],[0]:[15]])</f>
        <v>14596</v>
      </c>
      <c r="F37" s="8">
        <f>SUM(Table3253[[#This Row],[16]:[64]])</f>
        <v>50034</v>
      </c>
      <c r="G37" s="8">
        <f>SUM(Table3253[[#This Row],[65]:[90]])</f>
        <v>17030</v>
      </c>
      <c r="H37" s="8">
        <f>SUM(Table3253[[#This Row],[85]:[90]])</f>
        <v>1967</v>
      </c>
      <c r="I37" s="9">
        <f>SUM(Table3253[[#This Row],[0]:[17]])</f>
        <v>16339</v>
      </c>
      <c r="J37" s="8">
        <f>SUM(Table3253[[#This Row],[18]:[64]])</f>
        <v>48291</v>
      </c>
      <c r="K37" s="9">
        <f>SUM(Table3253[[#This Row],[0]:[4]])</f>
        <v>3929</v>
      </c>
      <c r="L37" s="8">
        <f>SUM(Table3253[[#This Row],[5]:[15]])</f>
        <v>10667</v>
      </c>
      <c r="M37" s="8">
        <f>SUM(Table3253[[#This Row],[16]:[24]])</f>
        <v>7296</v>
      </c>
      <c r="N37" s="8">
        <f>SUM(Table3253[[#This Row],[25]:[49]])</f>
        <v>25004</v>
      </c>
      <c r="O37" s="8">
        <f>SUM(Table3253[[#This Row],[50]:[64]])</f>
        <v>17734</v>
      </c>
      <c r="P37" s="8">
        <f>SUM(Table3253[[#This Row],[65]:[74]])</f>
        <v>9198</v>
      </c>
      <c r="Q37" s="8">
        <f>SUM(Table3253[[#This Row],[75]:[84]])</f>
        <v>5865</v>
      </c>
      <c r="R37" s="9">
        <f>SUM(Table3253[[#This Row],[5]:[9]])</f>
        <v>4736</v>
      </c>
      <c r="S37" s="8">
        <f>SUM(Table3253[[#This Row],[10]:[14]])</f>
        <v>4915</v>
      </c>
      <c r="T37" s="8">
        <f>SUM(Table3253[[#This Row],[15]:[19]])</f>
        <v>4428</v>
      </c>
      <c r="U37" s="8">
        <f>SUM(Table3253[[#This Row],[20]:[24]])</f>
        <v>3884</v>
      </c>
      <c r="V37" s="8">
        <f>SUM(Table3253[[#This Row],[25]:[29]])</f>
        <v>4696</v>
      </c>
      <c r="W37" s="8">
        <f>SUM(Table3253[[#This Row],[30]:[34]])</f>
        <v>5206</v>
      </c>
      <c r="X37" s="8">
        <f>SUM(Table3253[[#This Row],[35]:[39]])</f>
        <v>5198</v>
      </c>
      <c r="Y37" s="8">
        <f>SUM(Table3253[[#This Row],[40]:[44]])</f>
        <v>5139</v>
      </c>
      <c r="Z37" s="8">
        <f>SUM(Table3253[[#This Row],[45]:[49]])</f>
        <v>4765</v>
      </c>
      <c r="AA37" s="8">
        <f>SUM(Table3253[[#This Row],[50]:[54]])</f>
        <v>5915</v>
      </c>
      <c r="AB37" s="8">
        <f>SUM(Table3253[[#This Row],[55]:[59]])</f>
        <v>6230</v>
      </c>
      <c r="AC37" s="8">
        <f>SUM(Table3253[[#This Row],[60]:[64]])</f>
        <v>5589</v>
      </c>
      <c r="AD37" s="8">
        <f>SUM(Table3253[[#This Row],[65]:[69]])</f>
        <v>4864</v>
      </c>
      <c r="AE37" s="8">
        <f>SUM(Table3253[[#This Row],[70]:[74]])</f>
        <v>4334</v>
      </c>
      <c r="AF37" s="8">
        <f>SUM(Table3253[[#This Row],[75]:[79]])</f>
        <v>3687</v>
      </c>
      <c r="AG37" s="8">
        <f>SUM(Table3253[[#This Row],[80]:[84]])</f>
        <v>2178</v>
      </c>
      <c r="AH37" s="8">
        <f>SUM(Table3253[[#This Row],[85]:[89]])</f>
        <v>1271</v>
      </c>
      <c r="AI37" s="8">
        <f>Table3253[[#This Row],[90]]</f>
        <v>696</v>
      </c>
      <c r="AJ37" s="9">
        <v>774</v>
      </c>
      <c r="AK37" s="8">
        <v>744</v>
      </c>
      <c r="AL37" s="8">
        <v>781</v>
      </c>
      <c r="AM37" s="8">
        <v>769</v>
      </c>
      <c r="AN37" s="8">
        <v>861</v>
      </c>
      <c r="AO37" s="8">
        <v>836</v>
      </c>
      <c r="AP37" s="8">
        <v>952</v>
      </c>
      <c r="AQ37" s="8">
        <v>973</v>
      </c>
      <c r="AR37" s="8">
        <v>967</v>
      </c>
      <c r="AS37" s="8">
        <v>1008</v>
      </c>
      <c r="AT37" s="8">
        <v>974</v>
      </c>
      <c r="AU37" s="8">
        <v>986</v>
      </c>
      <c r="AV37" s="8">
        <v>996</v>
      </c>
      <c r="AW37" s="8">
        <v>950</v>
      </c>
      <c r="AX37" s="8">
        <v>1009</v>
      </c>
      <c r="AY37" s="8">
        <v>1016</v>
      </c>
      <c r="AZ37" s="8">
        <v>899</v>
      </c>
      <c r="BA37" s="8">
        <v>844</v>
      </c>
      <c r="BB37" s="8">
        <v>828</v>
      </c>
      <c r="BC37" s="8">
        <v>841</v>
      </c>
      <c r="BD37" s="8">
        <v>861</v>
      </c>
      <c r="BE37" s="8">
        <v>836</v>
      </c>
      <c r="BF37" s="8">
        <v>746</v>
      </c>
      <c r="BG37" s="8">
        <v>703</v>
      </c>
      <c r="BH37" s="8">
        <v>738</v>
      </c>
      <c r="BI37" s="8">
        <v>956</v>
      </c>
      <c r="BJ37" s="8">
        <v>912</v>
      </c>
      <c r="BK37" s="8">
        <v>866</v>
      </c>
      <c r="BL37" s="8">
        <v>959</v>
      </c>
      <c r="BM37" s="8">
        <v>1003</v>
      </c>
      <c r="BN37" s="8">
        <v>1060</v>
      </c>
      <c r="BO37" s="8">
        <v>1071</v>
      </c>
      <c r="BP37" s="8">
        <v>1014</v>
      </c>
      <c r="BQ37" s="8">
        <v>1044</v>
      </c>
      <c r="BR37" s="8">
        <v>1017</v>
      </c>
      <c r="BS37" s="8">
        <v>1051</v>
      </c>
      <c r="BT37" s="8">
        <v>1088</v>
      </c>
      <c r="BU37" s="8">
        <v>1033</v>
      </c>
      <c r="BV37" s="8">
        <v>986</v>
      </c>
      <c r="BW37" s="8">
        <v>1040</v>
      </c>
      <c r="BX37" s="8">
        <v>1059</v>
      </c>
      <c r="BY37" s="8">
        <v>1071</v>
      </c>
      <c r="BZ37" s="8">
        <v>1050</v>
      </c>
      <c r="CA37" s="8">
        <v>1009</v>
      </c>
      <c r="CB37" s="8">
        <v>950</v>
      </c>
      <c r="CC37" s="8">
        <v>791</v>
      </c>
      <c r="CD37" s="8">
        <v>917</v>
      </c>
      <c r="CE37" s="8">
        <v>1013</v>
      </c>
      <c r="CF37" s="8">
        <v>973</v>
      </c>
      <c r="CG37" s="8">
        <v>1071</v>
      </c>
      <c r="CH37" s="8">
        <v>1130</v>
      </c>
      <c r="CI37" s="8">
        <v>1224</v>
      </c>
      <c r="CJ37" s="8">
        <v>1151</v>
      </c>
      <c r="CK37" s="8">
        <v>1251</v>
      </c>
      <c r="CL37" s="8">
        <v>1159</v>
      </c>
      <c r="CM37" s="8">
        <v>1260</v>
      </c>
      <c r="CN37" s="8">
        <v>1261</v>
      </c>
      <c r="CO37" s="8">
        <v>1304</v>
      </c>
      <c r="CP37" s="8">
        <v>1223</v>
      </c>
      <c r="CQ37" s="8">
        <v>1182</v>
      </c>
      <c r="CR37" s="8">
        <v>1180</v>
      </c>
      <c r="CS37" s="8">
        <v>1153</v>
      </c>
      <c r="CT37" s="8">
        <v>1047</v>
      </c>
      <c r="CU37" s="8">
        <v>1142</v>
      </c>
      <c r="CV37" s="8">
        <v>1067</v>
      </c>
      <c r="CW37" s="8">
        <v>1068</v>
      </c>
      <c r="CX37" s="8">
        <v>1023</v>
      </c>
      <c r="CY37" s="8">
        <v>931</v>
      </c>
      <c r="CZ37" s="8">
        <v>902</v>
      </c>
      <c r="DA37" s="8">
        <v>940</v>
      </c>
      <c r="DB37" s="8">
        <v>895</v>
      </c>
      <c r="DC37" s="8">
        <v>848</v>
      </c>
      <c r="DD37" s="8">
        <v>845</v>
      </c>
      <c r="DE37" s="8">
        <v>864</v>
      </c>
      <c r="DF37" s="8">
        <v>882</v>
      </c>
      <c r="DG37" s="8">
        <v>968</v>
      </c>
      <c r="DH37" s="8">
        <v>737</v>
      </c>
      <c r="DI37" s="8">
        <v>656</v>
      </c>
      <c r="DJ37" s="8">
        <v>689</v>
      </c>
      <c r="DK37" s="8">
        <v>637</v>
      </c>
      <c r="DL37" s="8">
        <v>454</v>
      </c>
      <c r="DM37" s="8">
        <v>462</v>
      </c>
      <c r="DN37" s="8">
        <v>452</v>
      </c>
      <c r="DO37" s="8">
        <v>416</v>
      </c>
      <c r="DP37" s="8">
        <v>394</v>
      </c>
      <c r="DQ37" s="8">
        <v>315</v>
      </c>
      <c r="DR37" s="8">
        <v>304</v>
      </c>
      <c r="DS37" s="8">
        <v>259</v>
      </c>
      <c r="DT37" s="8">
        <v>217</v>
      </c>
      <c r="DU37" s="8">
        <v>176</v>
      </c>
      <c r="DV37" s="8">
        <v>696</v>
      </c>
      <c r="DW37" s="8">
        <f t="shared" si="0"/>
        <v>50034</v>
      </c>
      <c r="DX37" s="8">
        <f t="shared" si="1"/>
        <v>5553</v>
      </c>
      <c r="DY37" s="8">
        <f t="shared" si="2"/>
        <v>25004</v>
      </c>
      <c r="DZ37" s="8">
        <f t="shared" si="3"/>
        <v>17734</v>
      </c>
    </row>
    <row r="38" spans="1:130" x14ac:dyDescent="0.2">
      <c r="A38" t="s">
        <v>191</v>
      </c>
      <c r="B38" t="s">
        <v>204</v>
      </c>
      <c r="C38" t="s">
        <v>205</v>
      </c>
      <c r="D38" s="8">
        <f>SUM(Table3253[[#This Row],[0]:[90]])</f>
        <v>69465</v>
      </c>
      <c r="E38" s="9">
        <f>SUM(Table3253[[#This Row],[0]:[15]])</f>
        <v>12573</v>
      </c>
      <c r="F38" s="8">
        <f>SUM(Table3253[[#This Row],[16]:[64]])</f>
        <v>41889</v>
      </c>
      <c r="G38" s="8">
        <f>SUM(Table3253[[#This Row],[65]:[90]])</f>
        <v>15003</v>
      </c>
      <c r="H38" s="8">
        <f>SUM(Table3253[[#This Row],[85]:[90]])</f>
        <v>1904</v>
      </c>
      <c r="I38" s="9">
        <f>SUM(Table3253[[#This Row],[0]:[17]])</f>
        <v>14275</v>
      </c>
      <c r="J38" s="8">
        <f>SUM(Table3253[[#This Row],[18]:[64]])</f>
        <v>40187</v>
      </c>
      <c r="K38" s="9">
        <f>SUM(Table3253[[#This Row],[0]:[4]])</f>
        <v>3498</v>
      </c>
      <c r="L38" s="8">
        <f>SUM(Table3253[[#This Row],[5]:[15]])</f>
        <v>9075</v>
      </c>
      <c r="M38" s="8">
        <f>SUM(Table3253[[#This Row],[16]:[24]])</f>
        <v>6734</v>
      </c>
      <c r="N38" s="8">
        <f>SUM(Table3253[[#This Row],[25]:[49]])</f>
        <v>19992</v>
      </c>
      <c r="O38" s="8">
        <f>SUM(Table3253[[#This Row],[50]:[64]])</f>
        <v>15163</v>
      </c>
      <c r="P38" s="8">
        <f>SUM(Table3253[[#This Row],[65]:[74]])</f>
        <v>8044</v>
      </c>
      <c r="Q38" s="8">
        <f>SUM(Table3253[[#This Row],[75]:[84]])</f>
        <v>5055</v>
      </c>
      <c r="R38" s="9">
        <f>SUM(Table3253[[#This Row],[5]:[9]])</f>
        <v>3922</v>
      </c>
      <c r="S38" s="8">
        <f>SUM(Table3253[[#This Row],[10]:[14]])</f>
        <v>4341</v>
      </c>
      <c r="T38" s="8">
        <f>SUM(Table3253[[#This Row],[15]:[19]])</f>
        <v>4052</v>
      </c>
      <c r="U38" s="8">
        <f>SUM(Table3253[[#This Row],[20]:[24]])</f>
        <v>3494</v>
      </c>
      <c r="V38" s="8">
        <f>SUM(Table3253[[#This Row],[25]:[29]])</f>
        <v>3961</v>
      </c>
      <c r="W38" s="8">
        <f>SUM(Table3253[[#This Row],[30]:[34]])</f>
        <v>4068</v>
      </c>
      <c r="X38" s="8">
        <f>SUM(Table3253[[#This Row],[35]:[39]])</f>
        <v>4157</v>
      </c>
      <c r="Y38" s="8">
        <f>SUM(Table3253[[#This Row],[40]:[44]])</f>
        <v>3906</v>
      </c>
      <c r="Z38" s="8">
        <f>SUM(Table3253[[#This Row],[45]:[49]])</f>
        <v>3900</v>
      </c>
      <c r="AA38" s="8">
        <f>SUM(Table3253[[#This Row],[50]:[54]])</f>
        <v>4914</v>
      </c>
      <c r="AB38" s="8">
        <f>SUM(Table3253[[#This Row],[55]:[59]])</f>
        <v>5400</v>
      </c>
      <c r="AC38" s="8">
        <f>SUM(Table3253[[#This Row],[60]:[64]])</f>
        <v>4849</v>
      </c>
      <c r="AD38" s="8">
        <f>SUM(Table3253[[#This Row],[65]:[69]])</f>
        <v>4163</v>
      </c>
      <c r="AE38" s="8">
        <f>SUM(Table3253[[#This Row],[70]:[74]])</f>
        <v>3881</v>
      </c>
      <c r="AF38" s="8">
        <f>SUM(Table3253[[#This Row],[75]:[79]])</f>
        <v>3104</v>
      </c>
      <c r="AG38" s="8">
        <f>SUM(Table3253[[#This Row],[80]:[84]])</f>
        <v>1951</v>
      </c>
      <c r="AH38" s="8">
        <f>SUM(Table3253[[#This Row],[85]:[89]])</f>
        <v>1239</v>
      </c>
      <c r="AI38" s="8">
        <f>Table3253[[#This Row],[90]]</f>
        <v>665</v>
      </c>
      <c r="AJ38" s="9">
        <v>696</v>
      </c>
      <c r="AK38" s="8">
        <v>642</v>
      </c>
      <c r="AL38" s="8">
        <v>703</v>
      </c>
      <c r="AM38" s="8">
        <v>728</v>
      </c>
      <c r="AN38" s="8">
        <v>729</v>
      </c>
      <c r="AO38" s="8">
        <v>768</v>
      </c>
      <c r="AP38" s="8">
        <v>731</v>
      </c>
      <c r="AQ38" s="8">
        <v>761</v>
      </c>
      <c r="AR38" s="8">
        <v>836</v>
      </c>
      <c r="AS38" s="8">
        <v>826</v>
      </c>
      <c r="AT38" s="8">
        <v>848</v>
      </c>
      <c r="AU38" s="8">
        <v>928</v>
      </c>
      <c r="AV38" s="8">
        <v>836</v>
      </c>
      <c r="AW38" s="8">
        <v>856</v>
      </c>
      <c r="AX38" s="8">
        <v>873</v>
      </c>
      <c r="AY38" s="8">
        <v>812</v>
      </c>
      <c r="AZ38" s="8">
        <v>874</v>
      </c>
      <c r="BA38" s="8">
        <v>828</v>
      </c>
      <c r="BB38" s="8">
        <v>784</v>
      </c>
      <c r="BC38" s="8">
        <v>754</v>
      </c>
      <c r="BD38" s="8">
        <v>807</v>
      </c>
      <c r="BE38" s="8">
        <v>755</v>
      </c>
      <c r="BF38" s="8">
        <v>641</v>
      </c>
      <c r="BG38" s="8">
        <v>673</v>
      </c>
      <c r="BH38" s="8">
        <v>618</v>
      </c>
      <c r="BI38" s="8">
        <v>789</v>
      </c>
      <c r="BJ38" s="8">
        <v>778</v>
      </c>
      <c r="BK38" s="8">
        <v>780</v>
      </c>
      <c r="BL38" s="8">
        <v>829</v>
      </c>
      <c r="BM38" s="8">
        <v>785</v>
      </c>
      <c r="BN38" s="8">
        <v>811</v>
      </c>
      <c r="BO38" s="8">
        <v>836</v>
      </c>
      <c r="BP38" s="8">
        <v>807</v>
      </c>
      <c r="BQ38" s="8">
        <v>803</v>
      </c>
      <c r="BR38" s="8">
        <v>811</v>
      </c>
      <c r="BS38" s="8">
        <v>789</v>
      </c>
      <c r="BT38" s="8">
        <v>829</v>
      </c>
      <c r="BU38" s="8">
        <v>840</v>
      </c>
      <c r="BV38" s="8">
        <v>815</v>
      </c>
      <c r="BW38" s="8">
        <v>884</v>
      </c>
      <c r="BX38" s="8">
        <v>778</v>
      </c>
      <c r="BY38" s="8">
        <v>833</v>
      </c>
      <c r="BZ38" s="8">
        <v>791</v>
      </c>
      <c r="CA38" s="8">
        <v>780</v>
      </c>
      <c r="CB38" s="8">
        <v>724</v>
      </c>
      <c r="CC38" s="8">
        <v>731</v>
      </c>
      <c r="CD38" s="8">
        <v>760</v>
      </c>
      <c r="CE38" s="8">
        <v>752</v>
      </c>
      <c r="CF38" s="8">
        <v>781</v>
      </c>
      <c r="CG38" s="8">
        <v>876</v>
      </c>
      <c r="CH38" s="8">
        <v>919</v>
      </c>
      <c r="CI38" s="8">
        <v>962</v>
      </c>
      <c r="CJ38" s="8">
        <v>954</v>
      </c>
      <c r="CK38" s="8">
        <v>1018</v>
      </c>
      <c r="CL38" s="8">
        <v>1061</v>
      </c>
      <c r="CM38" s="8">
        <v>998</v>
      </c>
      <c r="CN38" s="8">
        <v>1120</v>
      </c>
      <c r="CO38" s="8">
        <v>1097</v>
      </c>
      <c r="CP38" s="8">
        <v>1109</v>
      </c>
      <c r="CQ38" s="8">
        <v>1076</v>
      </c>
      <c r="CR38" s="8">
        <v>1093</v>
      </c>
      <c r="CS38" s="8">
        <v>967</v>
      </c>
      <c r="CT38" s="8">
        <v>887</v>
      </c>
      <c r="CU38" s="8">
        <v>957</v>
      </c>
      <c r="CV38" s="8">
        <v>945</v>
      </c>
      <c r="CW38" s="8">
        <v>877</v>
      </c>
      <c r="CX38" s="8">
        <v>832</v>
      </c>
      <c r="CY38" s="8">
        <v>847</v>
      </c>
      <c r="CZ38" s="8">
        <v>812</v>
      </c>
      <c r="DA38" s="8">
        <v>795</v>
      </c>
      <c r="DB38" s="8">
        <v>746</v>
      </c>
      <c r="DC38" s="8">
        <v>754</v>
      </c>
      <c r="DD38" s="8">
        <v>786</v>
      </c>
      <c r="DE38" s="8">
        <v>809</v>
      </c>
      <c r="DF38" s="8">
        <v>786</v>
      </c>
      <c r="DG38" s="8">
        <v>919</v>
      </c>
      <c r="DH38" s="8">
        <v>573</v>
      </c>
      <c r="DI38" s="8">
        <v>604</v>
      </c>
      <c r="DJ38" s="8">
        <v>546</v>
      </c>
      <c r="DK38" s="8">
        <v>462</v>
      </c>
      <c r="DL38" s="8">
        <v>447</v>
      </c>
      <c r="DM38" s="8">
        <v>438</v>
      </c>
      <c r="DN38" s="8">
        <v>357</v>
      </c>
      <c r="DO38" s="8">
        <v>360</v>
      </c>
      <c r="DP38" s="8">
        <v>349</v>
      </c>
      <c r="DQ38" s="8">
        <v>332</v>
      </c>
      <c r="DR38" s="8">
        <v>262</v>
      </c>
      <c r="DS38" s="8">
        <v>275</v>
      </c>
      <c r="DT38" s="8">
        <v>193</v>
      </c>
      <c r="DU38" s="8">
        <v>177</v>
      </c>
      <c r="DV38" s="8">
        <v>665</v>
      </c>
      <c r="DW38" s="8">
        <f t="shared" si="0"/>
        <v>41889</v>
      </c>
      <c r="DX38" s="8">
        <f t="shared" si="1"/>
        <v>5032</v>
      </c>
      <c r="DY38" s="8">
        <f t="shared" si="2"/>
        <v>19992</v>
      </c>
      <c r="DZ38" s="8">
        <f t="shared" si="3"/>
        <v>15163</v>
      </c>
    </row>
    <row r="39" spans="1:130" x14ac:dyDescent="0.2">
      <c r="A39" t="s">
        <v>191</v>
      </c>
      <c r="B39" t="s">
        <v>206</v>
      </c>
      <c r="C39" t="s">
        <v>207</v>
      </c>
      <c r="D39" s="8">
        <f>SUM(Table3253[[#This Row],[0]:[90]])</f>
        <v>14275</v>
      </c>
      <c r="E39" s="9">
        <f>SUM(Table3253[[#This Row],[0]:[15]])</f>
        <v>2413</v>
      </c>
      <c r="F39" s="8">
        <f>SUM(Table3253[[#This Row],[16]:[64]])</f>
        <v>8485</v>
      </c>
      <c r="G39" s="8">
        <f>SUM(Table3253[[#This Row],[65]:[90]])</f>
        <v>3377</v>
      </c>
      <c r="H39" s="8">
        <f>SUM(Table3253[[#This Row],[85]:[90]])</f>
        <v>345</v>
      </c>
      <c r="I39" s="9">
        <f>SUM(Table3253[[#This Row],[0]:[17]])</f>
        <v>2734</v>
      </c>
      <c r="J39" s="8">
        <f>SUM(Table3253[[#This Row],[18]:[64]])</f>
        <v>8164</v>
      </c>
      <c r="K39" s="9">
        <f>SUM(Table3253[[#This Row],[0]:[4]])</f>
        <v>645</v>
      </c>
      <c r="L39" s="8">
        <f>SUM(Table3253[[#This Row],[5]:[15]])</f>
        <v>1768</v>
      </c>
      <c r="M39" s="8">
        <f>SUM(Table3253[[#This Row],[16]:[24]])</f>
        <v>1269</v>
      </c>
      <c r="N39" s="8">
        <f>SUM(Table3253[[#This Row],[25]:[49]])</f>
        <v>3958</v>
      </c>
      <c r="O39" s="8">
        <f>SUM(Table3253[[#This Row],[50]:[64]])</f>
        <v>3258</v>
      </c>
      <c r="P39" s="8">
        <f>SUM(Table3253[[#This Row],[65]:[74]])</f>
        <v>1803</v>
      </c>
      <c r="Q39" s="8">
        <f>SUM(Table3253[[#This Row],[75]:[84]])</f>
        <v>1229</v>
      </c>
      <c r="R39" s="9">
        <f>SUM(Table3253[[#This Row],[5]:[9]])</f>
        <v>768</v>
      </c>
      <c r="S39" s="8">
        <f>SUM(Table3253[[#This Row],[10]:[14]])</f>
        <v>828</v>
      </c>
      <c r="T39" s="8">
        <f>SUM(Table3253[[#This Row],[15]:[19]])</f>
        <v>827</v>
      </c>
      <c r="U39" s="8">
        <f>SUM(Table3253[[#This Row],[20]:[24]])</f>
        <v>614</v>
      </c>
      <c r="V39" s="8">
        <f>SUM(Table3253[[#This Row],[25]:[29]])</f>
        <v>673</v>
      </c>
      <c r="W39" s="8">
        <f>SUM(Table3253[[#This Row],[30]:[34]])</f>
        <v>783</v>
      </c>
      <c r="X39" s="8">
        <f>SUM(Table3253[[#This Row],[35]:[39]])</f>
        <v>823</v>
      </c>
      <c r="Y39" s="8">
        <f>SUM(Table3253[[#This Row],[40]:[44]])</f>
        <v>829</v>
      </c>
      <c r="Z39" s="8">
        <f>SUM(Table3253[[#This Row],[45]:[49]])</f>
        <v>850</v>
      </c>
      <c r="AA39" s="8">
        <f>SUM(Table3253[[#This Row],[50]:[54]])</f>
        <v>1069</v>
      </c>
      <c r="AB39" s="8">
        <f>SUM(Table3253[[#This Row],[55]:[59]])</f>
        <v>1191</v>
      </c>
      <c r="AC39" s="8">
        <f>SUM(Table3253[[#This Row],[60]:[64]])</f>
        <v>998</v>
      </c>
      <c r="AD39" s="8">
        <f>SUM(Table3253[[#This Row],[65]:[69]])</f>
        <v>919</v>
      </c>
      <c r="AE39" s="8">
        <f>SUM(Table3253[[#This Row],[70]:[74]])</f>
        <v>884</v>
      </c>
      <c r="AF39" s="8">
        <f>SUM(Table3253[[#This Row],[75]:[79]])</f>
        <v>795</v>
      </c>
      <c r="AG39" s="8">
        <f>SUM(Table3253[[#This Row],[80]:[84]])</f>
        <v>434</v>
      </c>
      <c r="AH39" s="8">
        <f>SUM(Table3253[[#This Row],[85]:[89]])</f>
        <v>236</v>
      </c>
      <c r="AI39" s="8">
        <f>Table3253[[#This Row],[90]]</f>
        <v>109</v>
      </c>
      <c r="AJ39" s="9">
        <v>119</v>
      </c>
      <c r="AK39" s="8">
        <v>131</v>
      </c>
      <c r="AL39" s="8">
        <v>132</v>
      </c>
      <c r="AM39" s="8">
        <v>133</v>
      </c>
      <c r="AN39" s="8">
        <v>130</v>
      </c>
      <c r="AO39" s="8">
        <v>133</v>
      </c>
      <c r="AP39" s="8">
        <v>149</v>
      </c>
      <c r="AQ39" s="8">
        <v>138</v>
      </c>
      <c r="AR39" s="8">
        <v>177</v>
      </c>
      <c r="AS39" s="8">
        <v>171</v>
      </c>
      <c r="AT39" s="8">
        <v>160</v>
      </c>
      <c r="AU39" s="8">
        <v>157</v>
      </c>
      <c r="AV39" s="8">
        <v>166</v>
      </c>
      <c r="AW39" s="8">
        <v>168</v>
      </c>
      <c r="AX39" s="8">
        <v>177</v>
      </c>
      <c r="AY39" s="8">
        <v>172</v>
      </c>
      <c r="AZ39" s="8">
        <v>157</v>
      </c>
      <c r="BA39" s="8">
        <v>164</v>
      </c>
      <c r="BB39" s="8">
        <v>171</v>
      </c>
      <c r="BC39" s="8">
        <v>163</v>
      </c>
      <c r="BD39" s="8">
        <v>147</v>
      </c>
      <c r="BE39" s="8">
        <v>125</v>
      </c>
      <c r="BF39" s="8">
        <v>118</v>
      </c>
      <c r="BG39" s="8">
        <v>122</v>
      </c>
      <c r="BH39" s="8">
        <v>102</v>
      </c>
      <c r="BI39" s="8">
        <v>128</v>
      </c>
      <c r="BJ39" s="8">
        <v>160</v>
      </c>
      <c r="BK39" s="8">
        <v>120</v>
      </c>
      <c r="BL39" s="8">
        <v>119</v>
      </c>
      <c r="BM39" s="8">
        <v>146</v>
      </c>
      <c r="BN39" s="8">
        <v>154</v>
      </c>
      <c r="BO39" s="8">
        <v>165</v>
      </c>
      <c r="BP39" s="8">
        <v>150</v>
      </c>
      <c r="BQ39" s="8">
        <v>147</v>
      </c>
      <c r="BR39" s="8">
        <v>167</v>
      </c>
      <c r="BS39" s="8">
        <v>171</v>
      </c>
      <c r="BT39" s="8">
        <v>166</v>
      </c>
      <c r="BU39" s="8">
        <v>161</v>
      </c>
      <c r="BV39" s="8">
        <v>158</v>
      </c>
      <c r="BW39" s="8">
        <v>167</v>
      </c>
      <c r="BX39" s="8">
        <v>167</v>
      </c>
      <c r="BY39" s="8">
        <v>164</v>
      </c>
      <c r="BZ39" s="8">
        <v>158</v>
      </c>
      <c r="CA39" s="8">
        <v>187</v>
      </c>
      <c r="CB39" s="8">
        <v>153</v>
      </c>
      <c r="CC39" s="8">
        <v>155</v>
      </c>
      <c r="CD39" s="8">
        <v>155</v>
      </c>
      <c r="CE39" s="8">
        <v>158</v>
      </c>
      <c r="CF39" s="8">
        <v>195</v>
      </c>
      <c r="CG39" s="8">
        <v>187</v>
      </c>
      <c r="CH39" s="8">
        <v>216</v>
      </c>
      <c r="CI39" s="8">
        <v>212</v>
      </c>
      <c r="CJ39" s="8">
        <v>206</v>
      </c>
      <c r="CK39" s="8">
        <v>227</v>
      </c>
      <c r="CL39" s="8">
        <v>208</v>
      </c>
      <c r="CM39" s="8">
        <v>231</v>
      </c>
      <c r="CN39" s="8">
        <v>246</v>
      </c>
      <c r="CO39" s="8">
        <v>253</v>
      </c>
      <c r="CP39" s="8">
        <v>223</v>
      </c>
      <c r="CQ39" s="8">
        <v>238</v>
      </c>
      <c r="CR39" s="8">
        <v>194</v>
      </c>
      <c r="CS39" s="8">
        <v>210</v>
      </c>
      <c r="CT39" s="8">
        <v>203</v>
      </c>
      <c r="CU39" s="8">
        <v>205</v>
      </c>
      <c r="CV39" s="8">
        <v>186</v>
      </c>
      <c r="CW39" s="8">
        <v>187</v>
      </c>
      <c r="CX39" s="8">
        <v>211</v>
      </c>
      <c r="CY39" s="8">
        <v>176</v>
      </c>
      <c r="CZ39" s="8">
        <v>157</v>
      </c>
      <c r="DA39" s="8">
        <v>188</v>
      </c>
      <c r="DB39" s="8">
        <v>170</v>
      </c>
      <c r="DC39" s="8">
        <v>152</v>
      </c>
      <c r="DD39" s="8">
        <v>172</v>
      </c>
      <c r="DE39" s="8">
        <v>175</v>
      </c>
      <c r="DF39" s="8">
        <v>215</v>
      </c>
      <c r="DG39" s="8">
        <v>191</v>
      </c>
      <c r="DH39" s="8">
        <v>157</v>
      </c>
      <c r="DI39" s="8">
        <v>178</v>
      </c>
      <c r="DJ39" s="8">
        <v>146</v>
      </c>
      <c r="DK39" s="8">
        <v>123</v>
      </c>
      <c r="DL39" s="8">
        <v>108</v>
      </c>
      <c r="DM39" s="8">
        <v>96</v>
      </c>
      <c r="DN39" s="8">
        <v>73</v>
      </c>
      <c r="DO39" s="8">
        <v>77</v>
      </c>
      <c r="DP39" s="8">
        <v>80</v>
      </c>
      <c r="DQ39" s="8">
        <v>66</v>
      </c>
      <c r="DR39" s="8">
        <v>60</v>
      </c>
      <c r="DS39" s="8">
        <v>40</v>
      </c>
      <c r="DT39" s="8">
        <v>35</v>
      </c>
      <c r="DU39" s="8">
        <v>35</v>
      </c>
      <c r="DV39" s="8">
        <v>109</v>
      </c>
      <c r="DW39" s="8">
        <f t="shared" si="0"/>
        <v>8485</v>
      </c>
      <c r="DX39" s="8">
        <f t="shared" si="1"/>
        <v>948</v>
      </c>
      <c r="DY39" s="8">
        <f t="shared" si="2"/>
        <v>3958</v>
      </c>
      <c r="DZ39" s="8">
        <f t="shared" si="3"/>
        <v>3258</v>
      </c>
    </row>
    <row r="40" spans="1:130" x14ac:dyDescent="0.2">
      <c r="A40" t="s">
        <v>191</v>
      </c>
      <c r="B40" t="s">
        <v>208</v>
      </c>
      <c r="C40" t="s">
        <v>209</v>
      </c>
      <c r="D40" s="8">
        <f>SUM(Table3253[[#This Row],[0]:[90]])</f>
        <v>32645</v>
      </c>
      <c r="E40" s="9">
        <f>SUM(Table3253[[#This Row],[0]:[15]])</f>
        <v>4499</v>
      </c>
      <c r="F40" s="8">
        <f>SUM(Table3253[[#This Row],[16]:[64]])</f>
        <v>18404</v>
      </c>
      <c r="G40" s="8">
        <f>SUM(Table3253[[#This Row],[65]:[90]])</f>
        <v>9742</v>
      </c>
      <c r="H40" s="8">
        <f>SUM(Table3253[[#This Row],[85]:[90]])</f>
        <v>1277</v>
      </c>
      <c r="I40" s="9">
        <f>SUM(Table3253[[#This Row],[0]:[17]])</f>
        <v>5102</v>
      </c>
      <c r="J40" s="8">
        <f>SUM(Table3253[[#This Row],[18]:[64]])</f>
        <v>17801</v>
      </c>
      <c r="K40" s="9">
        <f>SUM(Table3253[[#This Row],[0]:[4]])</f>
        <v>1093</v>
      </c>
      <c r="L40" s="8">
        <f>SUM(Table3253[[#This Row],[5]:[15]])</f>
        <v>3406</v>
      </c>
      <c r="M40" s="8">
        <f>SUM(Table3253[[#This Row],[16]:[24]])</f>
        <v>2681</v>
      </c>
      <c r="N40" s="8">
        <f>SUM(Table3253[[#This Row],[25]:[49]])</f>
        <v>7342</v>
      </c>
      <c r="O40" s="8">
        <f>SUM(Table3253[[#This Row],[50]:[64]])</f>
        <v>8381</v>
      </c>
      <c r="P40" s="8">
        <f>SUM(Table3253[[#This Row],[65]:[74]])</f>
        <v>5131</v>
      </c>
      <c r="Q40" s="8">
        <f>SUM(Table3253[[#This Row],[75]:[84]])</f>
        <v>3334</v>
      </c>
      <c r="R40" s="9">
        <f>SUM(Table3253[[#This Row],[5]:[9]])</f>
        <v>1423</v>
      </c>
      <c r="S40" s="8">
        <f>SUM(Table3253[[#This Row],[10]:[14]])</f>
        <v>1656</v>
      </c>
      <c r="T40" s="8">
        <f>SUM(Table3253[[#This Row],[15]:[19]])</f>
        <v>1578</v>
      </c>
      <c r="U40" s="8">
        <f>SUM(Table3253[[#This Row],[20]:[24]])</f>
        <v>1430</v>
      </c>
      <c r="V40" s="8">
        <f>SUM(Table3253[[#This Row],[25]:[29]])</f>
        <v>1262</v>
      </c>
      <c r="W40" s="8">
        <f>SUM(Table3253[[#This Row],[30]:[34]])</f>
        <v>1342</v>
      </c>
      <c r="X40" s="8">
        <f>SUM(Table3253[[#This Row],[35]:[39]])</f>
        <v>1383</v>
      </c>
      <c r="Y40" s="8">
        <f>SUM(Table3253[[#This Row],[40]:[44]])</f>
        <v>1557</v>
      </c>
      <c r="Z40" s="8">
        <f>SUM(Table3253[[#This Row],[45]:[49]])</f>
        <v>1798</v>
      </c>
      <c r="AA40" s="8">
        <f>SUM(Table3253[[#This Row],[50]:[54]])</f>
        <v>2603</v>
      </c>
      <c r="AB40" s="8">
        <f>SUM(Table3253[[#This Row],[55]:[59]])</f>
        <v>2906</v>
      </c>
      <c r="AC40" s="8">
        <f>SUM(Table3253[[#This Row],[60]:[64]])</f>
        <v>2872</v>
      </c>
      <c r="AD40" s="8">
        <f>SUM(Table3253[[#This Row],[65]:[69]])</f>
        <v>2561</v>
      </c>
      <c r="AE40" s="8">
        <f>SUM(Table3253[[#This Row],[70]:[74]])</f>
        <v>2570</v>
      </c>
      <c r="AF40" s="8">
        <f>SUM(Table3253[[#This Row],[75]:[79]])</f>
        <v>2039</v>
      </c>
      <c r="AG40" s="8">
        <f>SUM(Table3253[[#This Row],[80]:[84]])</f>
        <v>1295</v>
      </c>
      <c r="AH40" s="8">
        <f>SUM(Table3253[[#This Row],[85]:[89]])</f>
        <v>853</v>
      </c>
      <c r="AI40" s="8">
        <f>Table3253[[#This Row],[90]]</f>
        <v>424</v>
      </c>
      <c r="AJ40" s="9">
        <v>195</v>
      </c>
      <c r="AK40" s="8">
        <v>213</v>
      </c>
      <c r="AL40" s="8">
        <v>221</v>
      </c>
      <c r="AM40" s="8">
        <v>218</v>
      </c>
      <c r="AN40" s="8">
        <v>246</v>
      </c>
      <c r="AO40" s="8">
        <v>242</v>
      </c>
      <c r="AP40" s="8">
        <v>284</v>
      </c>
      <c r="AQ40" s="8">
        <v>271</v>
      </c>
      <c r="AR40" s="8">
        <v>301</v>
      </c>
      <c r="AS40" s="8">
        <v>325</v>
      </c>
      <c r="AT40" s="8">
        <v>291</v>
      </c>
      <c r="AU40" s="8">
        <v>307</v>
      </c>
      <c r="AV40" s="8">
        <v>334</v>
      </c>
      <c r="AW40" s="8">
        <v>368</v>
      </c>
      <c r="AX40" s="8">
        <v>356</v>
      </c>
      <c r="AY40" s="8">
        <v>327</v>
      </c>
      <c r="AZ40" s="8">
        <v>309</v>
      </c>
      <c r="BA40" s="8">
        <v>294</v>
      </c>
      <c r="BB40" s="8">
        <v>337</v>
      </c>
      <c r="BC40" s="8">
        <v>311</v>
      </c>
      <c r="BD40" s="8">
        <v>351</v>
      </c>
      <c r="BE40" s="8">
        <v>330</v>
      </c>
      <c r="BF40" s="8">
        <v>296</v>
      </c>
      <c r="BG40" s="8">
        <v>246</v>
      </c>
      <c r="BH40" s="8">
        <v>207</v>
      </c>
      <c r="BI40" s="8">
        <v>253</v>
      </c>
      <c r="BJ40" s="8">
        <v>256</v>
      </c>
      <c r="BK40" s="8">
        <v>250</v>
      </c>
      <c r="BL40" s="8">
        <v>262</v>
      </c>
      <c r="BM40" s="8">
        <v>241</v>
      </c>
      <c r="BN40" s="8">
        <v>266</v>
      </c>
      <c r="BO40" s="8">
        <v>257</v>
      </c>
      <c r="BP40" s="8">
        <v>269</v>
      </c>
      <c r="BQ40" s="8">
        <v>271</v>
      </c>
      <c r="BR40" s="8">
        <v>279</v>
      </c>
      <c r="BS40" s="8">
        <v>267</v>
      </c>
      <c r="BT40" s="8">
        <v>292</v>
      </c>
      <c r="BU40" s="8">
        <v>270</v>
      </c>
      <c r="BV40" s="8">
        <v>275</v>
      </c>
      <c r="BW40" s="8">
        <v>279</v>
      </c>
      <c r="BX40" s="8">
        <v>290</v>
      </c>
      <c r="BY40" s="8">
        <v>317</v>
      </c>
      <c r="BZ40" s="8">
        <v>295</v>
      </c>
      <c r="CA40" s="8">
        <v>352</v>
      </c>
      <c r="CB40" s="8">
        <v>303</v>
      </c>
      <c r="CC40" s="8">
        <v>296</v>
      </c>
      <c r="CD40" s="8">
        <v>337</v>
      </c>
      <c r="CE40" s="8">
        <v>336</v>
      </c>
      <c r="CF40" s="8">
        <v>373</v>
      </c>
      <c r="CG40" s="8">
        <v>456</v>
      </c>
      <c r="CH40" s="8">
        <v>507</v>
      </c>
      <c r="CI40" s="8">
        <v>527</v>
      </c>
      <c r="CJ40" s="8">
        <v>478</v>
      </c>
      <c r="CK40" s="8">
        <v>512</v>
      </c>
      <c r="CL40" s="8">
        <v>579</v>
      </c>
      <c r="CM40" s="8">
        <v>578</v>
      </c>
      <c r="CN40" s="8">
        <v>574</v>
      </c>
      <c r="CO40" s="8">
        <v>612</v>
      </c>
      <c r="CP40" s="8">
        <v>593</v>
      </c>
      <c r="CQ40" s="8">
        <v>549</v>
      </c>
      <c r="CR40" s="8">
        <v>589</v>
      </c>
      <c r="CS40" s="8">
        <v>595</v>
      </c>
      <c r="CT40" s="8">
        <v>568</v>
      </c>
      <c r="CU40" s="8">
        <v>581</v>
      </c>
      <c r="CV40" s="8">
        <v>539</v>
      </c>
      <c r="CW40" s="8">
        <v>540</v>
      </c>
      <c r="CX40" s="8">
        <v>482</v>
      </c>
      <c r="CY40" s="8">
        <v>512</v>
      </c>
      <c r="CZ40" s="8">
        <v>480</v>
      </c>
      <c r="DA40" s="8">
        <v>547</v>
      </c>
      <c r="DB40" s="8">
        <v>492</v>
      </c>
      <c r="DC40" s="8">
        <v>529</v>
      </c>
      <c r="DD40" s="8">
        <v>456</v>
      </c>
      <c r="DE40" s="8">
        <v>557</v>
      </c>
      <c r="DF40" s="8">
        <v>536</v>
      </c>
      <c r="DG40" s="8">
        <v>563</v>
      </c>
      <c r="DH40" s="8">
        <v>390</v>
      </c>
      <c r="DI40" s="8">
        <v>409</v>
      </c>
      <c r="DJ40" s="8">
        <v>372</v>
      </c>
      <c r="DK40" s="8">
        <v>305</v>
      </c>
      <c r="DL40" s="8">
        <v>327</v>
      </c>
      <c r="DM40" s="8">
        <v>273</v>
      </c>
      <c r="DN40" s="8">
        <v>270</v>
      </c>
      <c r="DO40" s="8">
        <v>235</v>
      </c>
      <c r="DP40" s="8">
        <v>190</v>
      </c>
      <c r="DQ40" s="8">
        <v>228</v>
      </c>
      <c r="DR40" s="8">
        <v>183</v>
      </c>
      <c r="DS40" s="8">
        <v>145</v>
      </c>
      <c r="DT40" s="8">
        <v>161</v>
      </c>
      <c r="DU40" s="8">
        <v>136</v>
      </c>
      <c r="DV40" s="8">
        <v>424</v>
      </c>
      <c r="DW40" s="8">
        <f t="shared" si="0"/>
        <v>18404</v>
      </c>
      <c r="DX40" s="8">
        <f t="shared" si="1"/>
        <v>2078</v>
      </c>
      <c r="DY40" s="8">
        <f t="shared" si="2"/>
        <v>7342</v>
      </c>
      <c r="DZ40" s="8">
        <f t="shared" si="3"/>
        <v>8381</v>
      </c>
    </row>
    <row r="41" spans="1:130" x14ac:dyDescent="0.2">
      <c r="A41" t="s">
        <v>210</v>
      </c>
      <c r="B41" t="s">
        <v>211</v>
      </c>
      <c r="C41" t="s">
        <v>212</v>
      </c>
      <c r="D41" s="8">
        <f>SUM(Table3253[[#This Row],[0]:[90]])</f>
        <v>10744</v>
      </c>
      <c r="E41" s="9">
        <f>SUM(Table3253[[#This Row],[0]:[15]])</f>
        <v>1835</v>
      </c>
      <c r="F41" s="8">
        <f>SUM(Table3253[[#This Row],[16]:[64]])</f>
        <v>6424</v>
      </c>
      <c r="G41" s="8">
        <f>SUM(Table3253[[#This Row],[65]:[90]])</f>
        <v>2485</v>
      </c>
      <c r="H41" s="8">
        <f>SUM(Table3253[[#This Row],[85]:[90]])</f>
        <v>241</v>
      </c>
      <c r="I41" s="9">
        <f>SUM(Table3253[[#This Row],[0]:[17]])</f>
        <v>2047</v>
      </c>
      <c r="J41" s="8">
        <f>SUM(Table3253[[#This Row],[18]:[64]])</f>
        <v>6212</v>
      </c>
      <c r="K41" s="9">
        <f>SUM(Table3253[[#This Row],[0]:[4]])</f>
        <v>508</v>
      </c>
      <c r="L41" s="8">
        <f>SUM(Table3253[[#This Row],[5]:[15]])</f>
        <v>1327</v>
      </c>
      <c r="M41" s="8">
        <f>SUM(Table3253[[#This Row],[16]:[24]])</f>
        <v>921</v>
      </c>
      <c r="N41" s="8">
        <f>SUM(Table3253[[#This Row],[25]:[49]])</f>
        <v>3062</v>
      </c>
      <c r="O41" s="8">
        <f>SUM(Table3253[[#This Row],[50]:[64]])</f>
        <v>2441</v>
      </c>
      <c r="P41" s="8">
        <f>SUM(Table3253[[#This Row],[65]:[74]])</f>
        <v>1374</v>
      </c>
      <c r="Q41" s="8">
        <f>SUM(Table3253[[#This Row],[75]:[84]])</f>
        <v>870</v>
      </c>
      <c r="R41" s="9">
        <f>SUM(Table3253[[#This Row],[5]:[9]])</f>
        <v>612</v>
      </c>
      <c r="S41" s="8">
        <f>SUM(Table3253[[#This Row],[10]:[14]])</f>
        <v>585</v>
      </c>
      <c r="T41" s="8">
        <f>SUM(Table3253[[#This Row],[15]:[19]])</f>
        <v>537</v>
      </c>
      <c r="U41" s="8">
        <f>SUM(Table3253[[#This Row],[20]:[24]])</f>
        <v>514</v>
      </c>
      <c r="V41" s="8">
        <f>SUM(Table3253[[#This Row],[25]:[29]])</f>
        <v>604</v>
      </c>
      <c r="W41" s="8">
        <f>SUM(Table3253[[#This Row],[30]:[34]])</f>
        <v>622</v>
      </c>
      <c r="X41" s="8">
        <f>SUM(Table3253[[#This Row],[35]:[39]])</f>
        <v>672</v>
      </c>
      <c r="Y41" s="8">
        <f>SUM(Table3253[[#This Row],[40]:[44]])</f>
        <v>590</v>
      </c>
      <c r="Z41" s="8">
        <f>SUM(Table3253[[#This Row],[45]:[49]])</f>
        <v>574</v>
      </c>
      <c r="AA41" s="8">
        <f>SUM(Table3253[[#This Row],[50]:[54]])</f>
        <v>713</v>
      </c>
      <c r="AB41" s="8">
        <f>SUM(Table3253[[#This Row],[55]:[59]])</f>
        <v>904</v>
      </c>
      <c r="AC41" s="8">
        <f>SUM(Table3253[[#This Row],[60]:[64]])</f>
        <v>824</v>
      </c>
      <c r="AD41" s="8">
        <f>SUM(Table3253[[#This Row],[65]:[69]])</f>
        <v>751</v>
      </c>
      <c r="AE41" s="8">
        <f>SUM(Table3253[[#This Row],[70]:[74]])</f>
        <v>623</v>
      </c>
      <c r="AF41" s="8">
        <f>SUM(Table3253[[#This Row],[75]:[79]])</f>
        <v>562</v>
      </c>
      <c r="AG41" s="8">
        <f>SUM(Table3253[[#This Row],[80]:[84]])</f>
        <v>308</v>
      </c>
      <c r="AH41" s="8">
        <f>SUM(Table3253[[#This Row],[85]:[89]])</f>
        <v>144</v>
      </c>
      <c r="AI41" s="8">
        <f>Table3253[[#This Row],[90]]</f>
        <v>97</v>
      </c>
      <c r="AJ41" s="9">
        <v>104</v>
      </c>
      <c r="AK41" s="8">
        <v>82</v>
      </c>
      <c r="AL41" s="8">
        <v>115</v>
      </c>
      <c r="AM41" s="8">
        <v>96</v>
      </c>
      <c r="AN41" s="8">
        <v>111</v>
      </c>
      <c r="AO41" s="8">
        <v>93</v>
      </c>
      <c r="AP41" s="8">
        <v>133</v>
      </c>
      <c r="AQ41" s="8">
        <v>127</v>
      </c>
      <c r="AR41" s="8">
        <v>122</v>
      </c>
      <c r="AS41" s="8">
        <v>137</v>
      </c>
      <c r="AT41" s="8">
        <v>121</v>
      </c>
      <c r="AU41" s="8">
        <v>120</v>
      </c>
      <c r="AV41" s="8">
        <v>118</v>
      </c>
      <c r="AW41" s="8">
        <v>106</v>
      </c>
      <c r="AX41" s="8">
        <v>120</v>
      </c>
      <c r="AY41" s="8">
        <v>130</v>
      </c>
      <c r="AZ41" s="8">
        <v>100</v>
      </c>
      <c r="BA41" s="8">
        <v>112</v>
      </c>
      <c r="BB41" s="8">
        <v>94</v>
      </c>
      <c r="BC41" s="8">
        <v>101</v>
      </c>
      <c r="BD41" s="8">
        <v>101</v>
      </c>
      <c r="BE41" s="8">
        <v>121</v>
      </c>
      <c r="BF41" s="8">
        <v>111</v>
      </c>
      <c r="BG41" s="8">
        <v>84</v>
      </c>
      <c r="BH41" s="8">
        <v>97</v>
      </c>
      <c r="BI41" s="8">
        <v>111</v>
      </c>
      <c r="BJ41" s="8">
        <v>121</v>
      </c>
      <c r="BK41" s="8">
        <v>122</v>
      </c>
      <c r="BL41" s="8">
        <v>135</v>
      </c>
      <c r="BM41" s="8">
        <v>115</v>
      </c>
      <c r="BN41" s="8">
        <v>125</v>
      </c>
      <c r="BO41" s="8">
        <v>121</v>
      </c>
      <c r="BP41" s="8">
        <v>111</v>
      </c>
      <c r="BQ41" s="8">
        <v>132</v>
      </c>
      <c r="BR41" s="8">
        <v>133</v>
      </c>
      <c r="BS41" s="8">
        <v>152</v>
      </c>
      <c r="BT41" s="8">
        <v>144</v>
      </c>
      <c r="BU41" s="8">
        <v>138</v>
      </c>
      <c r="BV41" s="8">
        <v>122</v>
      </c>
      <c r="BW41" s="8">
        <v>116</v>
      </c>
      <c r="BX41" s="8">
        <v>117</v>
      </c>
      <c r="BY41" s="8">
        <v>114</v>
      </c>
      <c r="BZ41" s="8">
        <v>117</v>
      </c>
      <c r="CA41" s="8">
        <v>134</v>
      </c>
      <c r="CB41" s="8">
        <v>108</v>
      </c>
      <c r="CC41" s="8">
        <v>98</v>
      </c>
      <c r="CD41" s="8">
        <v>95</v>
      </c>
      <c r="CE41" s="8">
        <v>123</v>
      </c>
      <c r="CF41" s="8">
        <v>117</v>
      </c>
      <c r="CG41" s="8">
        <v>141</v>
      </c>
      <c r="CH41" s="8">
        <v>120</v>
      </c>
      <c r="CI41" s="8">
        <v>133</v>
      </c>
      <c r="CJ41" s="8">
        <v>169</v>
      </c>
      <c r="CK41" s="8">
        <v>148</v>
      </c>
      <c r="CL41" s="8">
        <v>143</v>
      </c>
      <c r="CM41" s="8">
        <v>177</v>
      </c>
      <c r="CN41" s="8">
        <v>174</v>
      </c>
      <c r="CO41" s="8">
        <v>195</v>
      </c>
      <c r="CP41" s="8">
        <v>179</v>
      </c>
      <c r="CQ41" s="8">
        <v>179</v>
      </c>
      <c r="CR41" s="8">
        <v>169</v>
      </c>
      <c r="CS41" s="8">
        <v>156</v>
      </c>
      <c r="CT41" s="8">
        <v>147</v>
      </c>
      <c r="CU41" s="8">
        <v>176</v>
      </c>
      <c r="CV41" s="8">
        <v>176</v>
      </c>
      <c r="CW41" s="8">
        <v>164</v>
      </c>
      <c r="CX41" s="8">
        <v>153</v>
      </c>
      <c r="CY41" s="8">
        <v>150</v>
      </c>
      <c r="CZ41" s="8">
        <v>136</v>
      </c>
      <c r="DA41" s="8">
        <v>148</v>
      </c>
      <c r="DB41" s="8">
        <v>115</v>
      </c>
      <c r="DC41" s="8">
        <v>122</v>
      </c>
      <c r="DD41" s="8">
        <v>116</v>
      </c>
      <c r="DE41" s="8">
        <v>136</v>
      </c>
      <c r="DF41" s="8">
        <v>134</v>
      </c>
      <c r="DG41" s="8">
        <v>159</v>
      </c>
      <c r="DH41" s="8">
        <v>101</v>
      </c>
      <c r="DI41" s="8">
        <v>97</v>
      </c>
      <c r="DJ41" s="8">
        <v>98</v>
      </c>
      <c r="DK41" s="8">
        <v>107</v>
      </c>
      <c r="DL41" s="8">
        <v>74</v>
      </c>
      <c r="DM41" s="8">
        <v>70</v>
      </c>
      <c r="DN41" s="8">
        <v>58</v>
      </c>
      <c r="DO41" s="8">
        <v>48</v>
      </c>
      <c r="DP41" s="8">
        <v>58</v>
      </c>
      <c r="DQ41" s="8">
        <v>34</v>
      </c>
      <c r="DR41" s="8">
        <v>38</v>
      </c>
      <c r="DS41" s="8">
        <v>25</v>
      </c>
      <c r="DT41" s="8">
        <v>25</v>
      </c>
      <c r="DU41" s="8">
        <v>22</v>
      </c>
      <c r="DV41" s="8">
        <v>97</v>
      </c>
      <c r="DW41" s="8">
        <f t="shared" si="0"/>
        <v>6424</v>
      </c>
      <c r="DX41" s="8">
        <f t="shared" si="1"/>
        <v>709</v>
      </c>
      <c r="DY41" s="8">
        <f t="shared" si="2"/>
        <v>3062</v>
      </c>
      <c r="DZ41" s="8">
        <f t="shared" si="3"/>
        <v>2441</v>
      </c>
    </row>
    <row r="42" spans="1:130" x14ac:dyDescent="0.2">
      <c r="A42" t="s">
        <v>210</v>
      </c>
      <c r="B42" t="s">
        <v>213</v>
      </c>
      <c r="C42" t="s">
        <v>214</v>
      </c>
      <c r="D42" s="8">
        <f>SUM(Table3253[[#This Row],[0]:[90]])</f>
        <v>10932</v>
      </c>
      <c r="E42" s="9">
        <f>SUM(Table3253[[#This Row],[0]:[15]])</f>
        <v>1839</v>
      </c>
      <c r="F42" s="8">
        <f>SUM(Table3253[[#This Row],[16]:[64]])</f>
        <v>6688</v>
      </c>
      <c r="G42" s="8">
        <f>SUM(Table3253[[#This Row],[65]:[90]])</f>
        <v>2405</v>
      </c>
      <c r="H42" s="8">
        <f>SUM(Table3253[[#This Row],[85]:[90]])</f>
        <v>247</v>
      </c>
      <c r="I42" s="9">
        <f>SUM(Table3253[[#This Row],[0]:[17]])</f>
        <v>2151</v>
      </c>
      <c r="J42" s="8">
        <f>SUM(Table3253[[#This Row],[18]:[64]])</f>
        <v>6376</v>
      </c>
      <c r="K42" s="9">
        <f>SUM(Table3253[[#This Row],[0]:[4]])</f>
        <v>504</v>
      </c>
      <c r="L42" s="8">
        <f>SUM(Table3253[[#This Row],[5]:[15]])</f>
        <v>1335</v>
      </c>
      <c r="M42" s="8">
        <f>SUM(Table3253[[#This Row],[16]:[24]])</f>
        <v>1040</v>
      </c>
      <c r="N42" s="8">
        <f>SUM(Table3253[[#This Row],[25]:[49]])</f>
        <v>3114</v>
      </c>
      <c r="O42" s="8">
        <f>SUM(Table3253[[#This Row],[50]:[64]])</f>
        <v>2534</v>
      </c>
      <c r="P42" s="8">
        <f>SUM(Table3253[[#This Row],[65]:[74]])</f>
        <v>1341</v>
      </c>
      <c r="Q42" s="8">
        <f>SUM(Table3253[[#This Row],[75]:[84]])</f>
        <v>817</v>
      </c>
      <c r="R42" s="9">
        <f>SUM(Table3253[[#This Row],[5]:[9]])</f>
        <v>563</v>
      </c>
      <c r="S42" s="8">
        <f>SUM(Table3253[[#This Row],[10]:[14]])</f>
        <v>639</v>
      </c>
      <c r="T42" s="8">
        <f>SUM(Table3253[[#This Row],[15]:[19]])</f>
        <v>665</v>
      </c>
      <c r="U42" s="8">
        <f>SUM(Table3253[[#This Row],[20]:[24]])</f>
        <v>508</v>
      </c>
      <c r="V42" s="8">
        <f>SUM(Table3253[[#This Row],[25]:[29]])</f>
        <v>683</v>
      </c>
      <c r="W42" s="8">
        <f>SUM(Table3253[[#This Row],[30]:[34]])</f>
        <v>596</v>
      </c>
      <c r="X42" s="8">
        <f>SUM(Table3253[[#This Row],[35]:[39]])</f>
        <v>659</v>
      </c>
      <c r="Y42" s="8">
        <f>SUM(Table3253[[#This Row],[40]:[44]])</f>
        <v>603</v>
      </c>
      <c r="Z42" s="8">
        <f>SUM(Table3253[[#This Row],[45]:[49]])</f>
        <v>573</v>
      </c>
      <c r="AA42" s="8">
        <f>SUM(Table3253[[#This Row],[50]:[54]])</f>
        <v>791</v>
      </c>
      <c r="AB42" s="8">
        <f>SUM(Table3253[[#This Row],[55]:[59]])</f>
        <v>923</v>
      </c>
      <c r="AC42" s="8">
        <f>SUM(Table3253[[#This Row],[60]:[64]])</f>
        <v>820</v>
      </c>
      <c r="AD42" s="8">
        <f>SUM(Table3253[[#This Row],[65]:[69]])</f>
        <v>696</v>
      </c>
      <c r="AE42" s="8">
        <f>SUM(Table3253[[#This Row],[70]:[74]])</f>
        <v>645</v>
      </c>
      <c r="AF42" s="8">
        <f>SUM(Table3253[[#This Row],[75]:[79]])</f>
        <v>519</v>
      </c>
      <c r="AG42" s="8">
        <f>SUM(Table3253[[#This Row],[80]:[84]])</f>
        <v>298</v>
      </c>
      <c r="AH42" s="8">
        <f>SUM(Table3253[[#This Row],[85]:[89]])</f>
        <v>156</v>
      </c>
      <c r="AI42" s="8">
        <f>Table3253[[#This Row],[90]]</f>
        <v>91</v>
      </c>
      <c r="AJ42" s="9">
        <v>104</v>
      </c>
      <c r="AK42" s="8">
        <v>90</v>
      </c>
      <c r="AL42" s="8">
        <v>106</v>
      </c>
      <c r="AM42" s="8">
        <v>113</v>
      </c>
      <c r="AN42" s="8">
        <v>91</v>
      </c>
      <c r="AO42" s="8">
        <v>106</v>
      </c>
      <c r="AP42" s="8">
        <v>103</v>
      </c>
      <c r="AQ42" s="8">
        <v>97</v>
      </c>
      <c r="AR42" s="8">
        <v>141</v>
      </c>
      <c r="AS42" s="8">
        <v>116</v>
      </c>
      <c r="AT42" s="8">
        <v>114</v>
      </c>
      <c r="AU42" s="8">
        <v>136</v>
      </c>
      <c r="AV42" s="8">
        <v>134</v>
      </c>
      <c r="AW42" s="8">
        <v>123</v>
      </c>
      <c r="AX42" s="8">
        <v>132</v>
      </c>
      <c r="AY42" s="8">
        <v>133</v>
      </c>
      <c r="AZ42" s="8">
        <v>159</v>
      </c>
      <c r="BA42" s="8">
        <v>153</v>
      </c>
      <c r="BB42" s="8">
        <v>114</v>
      </c>
      <c r="BC42" s="8">
        <v>106</v>
      </c>
      <c r="BD42" s="8">
        <v>111</v>
      </c>
      <c r="BE42" s="8">
        <v>116</v>
      </c>
      <c r="BF42" s="8">
        <v>103</v>
      </c>
      <c r="BG42" s="8">
        <v>95</v>
      </c>
      <c r="BH42" s="8">
        <v>83</v>
      </c>
      <c r="BI42" s="8">
        <v>142</v>
      </c>
      <c r="BJ42" s="8">
        <v>145</v>
      </c>
      <c r="BK42" s="8">
        <v>137</v>
      </c>
      <c r="BL42" s="8">
        <v>134</v>
      </c>
      <c r="BM42" s="8">
        <v>125</v>
      </c>
      <c r="BN42" s="8">
        <v>135</v>
      </c>
      <c r="BO42" s="8">
        <v>115</v>
      </c>
      <c r="BP42" s="8">
        <v>121</v>
      </c>
      <c r="BQ42" s="8">
        <v>113</v>
      </c>
      <c r="BR42" s="8">
        <v>112</v>
      </c>
      <c r="BS42" s="8">
        <v>128</v>
      </c>
      <c r="BT42" s="8">
        <v>120</v>
      </c>
      <c r="BU42" s="8">
        <v>130</v>
      </c>
      <c r="BV42" s="8">
        <v>146</v>
      </c>
      <c r="BW42" s="8">
        <v>135</v>
      </c>
      <c r="BX42" s="8">
        <v>129</v>
      </c>
      <c r="BY42" s="8">
        <v>124</v>
      </c>
      <c r="BZ42" s="8">
        <v>109</v>
      </c>
      <c r="CA42" s="8">
        <v>123</v>
      </c>
      <c r="CB42" s="8">
        <v>118</v>
      </c>
      <c r="CC42" s="8">
        <v>102</v>
      </c>
      <c r="CD42" s="8">
        <v>124</v>
      </c>
      <c r="CE42" s="8">
        <v>113</v>
      </c>
      <c r="CF42" s="8">
        <v>103</v>
      </c>
      <c r="CG42" s="8">
        <v>131</v>
      </c>
      <c r="CH42" s="8">
        <v>164</v>
      </c>
      <c r="CI42" s="8">
        <v>153</v>
      </c>
      <c r="CJ42" s="8">
        <v>143</v>
      </c>
      <c r="CK42" s="8">
        <v>173</v>
      </c>
      <c r="CL42" s="8">
        <v>158</v>
      </c>
      <c r="CM42" s="8">
        <v>162</v>
      </c>
      <c r="CN42" s="8">
        <v>195</v>
      </c>
      <c r="CO42" s="8">
        <v>203</v>
      </c>
      <c r="CP42" s="8">
        <v>187</v>
      </c>
      <c r="CQ42" s="8">
        <v>176</v>
      </c>
      <c r="CR42" s="8">
        <v>191</v>
      </c>
      <c r="CS42" s="8">
        <v>145</v>
      </c>
      <c r="CT42" s="8">
        <v>138</v>
      </c>
      <c r="CU42" s="8">
        <v>169</v>
      </c>
      <c r="CV42" s="8">
        <v>177</v>
      </c>
      <c r="CW42" s="8">
        <v>147</v>
      </c>
      <c r="CX42" s="8">
        <v>122</v>
      </c>
      <c r="CY42" s="8">
        <v>143</v>
      </c>
      <c r="CZ42" s="8">
        <v>144</v>
      </c>
      <c r="DA42" s="8">
        <v>140</v>
      </c>
      <c r="DB42" s="8">
        <v>116</v>
      </c>
      <c r="DC42" s="8">
        <v>140</v>
      </c>
      <c r="DD42" s="8">
        <v>122</v>
      </c>
      <c r="DE42" s="8">
        <v>128</v>
      </c>
      <c r="DF42" s="8">
        <v>139</v>
      </c>
      <c r="DG42" s="8">
        <v>146</v>
      </c>
      <c r="DH42" s="8">
        <v>101</v>
      </c>
      <c r="DI42" s="8">
        <v>94</v>
      </c>
      <c r="DJ42" s="8">
        <v>96</v>
      </c>
      <c r="DK42" s="8">
        <v>82</v>
      </c>
      <c r="DL42" s="8">
        <v>71</v>
      </c>
      <c r="DM42" s="8">
        <v>71</v>
      </c>
      <c r="DN42" s="8">
        <v>59</v>
      </c>
      <c r="DO42" s="8">
        <v>46</v>
      </c>
      <c r="DP42" s="8">
        <v>51</v>
      </c>
      <c r="DQ42" s="8">
        <v>39</v>
      </c>
      <c r="DR42" s="8">
        <v>34</v>
      </c>
      <c r="DS42" s="8">
        <v>38</v>
      </c>
      <c r="DT42" s="8">
        <v>19</v>
      </c>
      <c r="DU42" s="8">
        <v>26</v>
      </c>
      <c r="DV42" s="8">
        <v>91</v>
      </c>
      <c r="DW42" s="8">
        <f t="shared" si="0"/>
        <v>6688</v>
      </c>
      <c r="DX42" s="8">
        <f t="shared" si="1"/>
        <v>728</v>
      </c>
      <c r="DY42" s="8">
        <f t="shared" si="2"/>
        <v>3114</v>
      </c>
      <c r="DZ42" s="8">
        <f t="shared" si="3"/>
        <v>2534</v>
      </c>
    </row>
    <row r="43" spans="1:130" x14ac:dyDescent="0.2">
      <c r="A43" t="s">
        <v>210</v>
      </c>
      <c r="B43" t="s">
        <v>215</v>
      </c>
      <c r="C43" t="s">
        <v>216</v>
      </c>
      <c r="D43" s="8">
        <f>SUM(Table3253[[#This Row],[0]:[90]])</f>
        <v>16087</v>
      </c>
      <c r="E43" s="9">
        <f>SUM(Table3253[[#This Row],[0]:[15]])</f>
        <v>3134</v>
      </c>
      <c r="F43" s="8">
        <f>SUM(Table3253[[#This Row],[16]:[64]])</f>
        <v>9496</v>
      </c>
      <c r="G43" s="8">
        <f>SUM(Table3253[[#This Row],[65]:[90]])</f>
        <v>3457</v>
      </c>
      <c r="H43" s="8">
        <f>SUM(Table3253[[#This Row],[85]:[90]])</f>
        <v>505</v>
      </c>
      <c r="I43" s="9">
        <f>SUM(Table3253[[#This Row],[0]:[17]])</f>
        <v>3514</v>
      </c>
      <c r="J43" s="8">
        <f>SUM(Table3253[[#This Row],[18]:[64]])</f>
        <v>9116</v>
      </c>
      <c r="K43" s="9">
        <f>SUM(Table3253[[#This Row],[0]:[4]])</f>
        <v>864</v>
      </c>
      <c r="L43" s="8">
        <f>SUM(Table3253[[#This Row],[5]:[15]])</f>
        <v>2270</v>
      </c>
      <c r="M43" s="8">
        <f>SUM(Table3253[[#This Row],[16]:[24]])</f>
        <v>1575</v>
      </c>
      <c r="N43" s="8">
        <f>SUM(Table3253[[#This Row],[25]:[49]])</f>
        <v>4588</v>
      </c>
      <c r="O43" s="8">
        <f>SUM(Table3253[[#This Row],[50]:[64]])</f>
        <v>3333</v>
      </c>
      <c r="P43" s="8">
        <f>SUM(Table3253[[#This Row],[65]:[74]])</f>
        <v>1739</v>
      </c>
      <c r="Q43" s="8">
        <f>SUM(Table3253[[#This Row],[75]:[84]])</f>
        <v>1213</v>
      </c>
      <c r="R43" s="9">
        <f>SUM(Table3253[[#This Row],[5]:[9]])</f>
        <v>965</v>
      </c>
      <c r="S43" s="8">
        <f>SUM(Table3253[[#This Row],[10]:[14]])</f>
        <v>1097</v>
      </c>
      <c r="T43" s="8">
        <f>SUM(Table3253[[#This Row],[15]:[19]])</f>
        <v>946</v>
      </c>
      <c r="U43" s="8">
        <f>SUM(Table3253[[#This Row],[20]:[24]])</f>
        <v>837</v>
      </c>
      <c r="V43" s="8">
        <f>SUM(Table3253[[#This Row],[25]:[29]])</f>
        <v>896</v>
      </c>
      <c r="W43" s="8">
        <f>SUM(Table3253[[#This Row],[30]:[34]])</f>
        <v>942</v>
      </c>
      <c r="X43" s="8">
        <f>SUM(Table3253[[#This Row],[35]:[39]])</f>
        <v>930</v>
      </c>
      <c r="Y43" s="8">
        <f>SUM(Table3253[[#This Row],[40]:[44]])</f>
        <v>908</v>
      </c>
      <c r="Z43" s="8">
        <f>SUM(Table3253[[#This Row],[45]:[49]])</f>
        <v>912</v>
      </c>
      <c r="AA43" s="8">
        <f>SUM(Table3253[[#This Row],[50]:[54]])</f>
        <v>1041</v>
      </c>
      <c r="AB43" s="8">
        <f>SUM(Table3253[[#This Row],[55]:[59]])</f>
        <v>1170</v>
      </c>
      <c r="AC43" s="8">
        <f>SUM(Table3253[[#This Row],[60]:[64]])</f>
        <v>1122</v>
      </c>
      <c r="AD43" s="8">
        <f>SUM(Table3253[[#This Row],[65]:[69]])</f>
        <v>913</v>
      </c>
      <c r="AE43" s="8">
        <f>SUM(Table3253[[#This Row],[70]:[74]])</f>
        <v>826</v>
      </c>
      <c r="AF43" s="8">
        <f>SUM(Table3253[[#This Row],[75]:[79]])</f>
        <v>692</v>
      </c>
      <c r="AG43" s="8">
        <f>SUM(Table3253[[#This Row],[80]:[84]])</f>
        <v>521</v>
      </c>
      <c r="AH43" s="8">
        <f>SUM(Table3253[[#This Row],[85]:[89]])</f>
        <v>320</v>
      </c>
      <c r="AI43" s="8">
        <f>Table3253[[#This Row],[90]]</f>
        <v>185</v>
      </c>
      <c r="AJ43" s="9">
        <v>161</v>
      </c>
      <c r="AK43" s="8">
        <v>166</v>
      </c>
      <c r="AL43" s="8">
        <v>160</v>
      </c>
      <c r="AM43" s="8">
        <v>184</v>
      </c>
      <c r="AN43" s="8">
        <v>193</v>
      </c>
      <c r="AO43" s="8">
        <v>187</v>
      </c>
      <c r="AP43" s="8">
        <v>191</v>
      </c>
      <c r="AQ43" s="8">
        <v>201</v>
      </c>
      <c r="AR43" s="8">
        <v>182</v>
      </c>
      <c r="AS43" s="8">
        <v>204</v>
      </c>
      <c r="AT43" s="8">
        <v>207</v>
      </c>
      <c r="AU43" s="8">
        <v>233</v>
      </c>
      <c r="AV43" s="8">
        <v>231</v>
      </c>
      <c r="AW43" s="8">
        <v>213</v>
      </c>
      <c r="AX43" s="8">
        <v>213</v>
      </c>
      <c r="AY43" s="8">
        <v>208</v>
      </c>
      <c r="AZ43" s="8">
        <v>186</v>
      </c>
      <c r="BA43" s="8">
        <v>194</v>
      </c>
      <c r="BB43" s="8">
        <v>189</v>
      </c>
      <c r="BC43" s="8">
        <v>169</v>
      </c>
      <c r="BD43" s="8">
        <v>180</v>
      </c>
      <c r="BE43" s="8">
        <v>189</v>
      </c>
      <c r="BF43" s="8">
        <v>136</v>
      </c>
      <c r="BG43" s="8">
        <v>176</v>
      </c>
      <c r="BH43" s="8">
        <v>156</v>
      </c>
      <c r="BI43" s="8">
        <v>160</v>
      </c>
      <c r="BJ43" s="8">
        <v>171</v>
      </c>
      <c r="BK43" s="8">
        <v>191</v>
      </c>
      <c r="BL43" s="8">
        <v>194</v>
      </c>
      <c r="BM43" s="8">
        <v>180</v>
      </c>
      <c r="BN43" s="8">
        <v>183</v>
      </c>
      <c r="BO43" s="8">
        <v>205</v>
      </c>
      <c r="BP43" s="8">
        <v>200</v>
      </c>
      <c r="BQ43" s="8">
        <v>185</v>
      </c>
      <c r="BR43" s="8">
        <v>169</v>
      </c>
      <c r="BS43" s="8">
        <v>187</v>
      </c>
      <c r="BT43" s="8">
        <v>184</v>
      </c>
      <c r="BU43" s="8">
        <v>186</v>
      </c>
      <c r="BV43" s="8">
        <v>172</v>
      </c>
      <c r="BW43" s="8">
        <v>201</v>
      </c>
      <c r="BX43" s="8">
        <v>196</v>
      </c>
      <c r="BY43" s="8">
        <v>180</v>
      </c>
      <c r="BZ43" s="8">
        <v>179</v>
      </c>
      <c r="CA43" s="8">
        <v>177</v>
      </c>
      <c r="CB43" s="8">
        <v>176</v>
      </c>
      <c r="CC43" s="8">
        <v>187</v>
      </c>
      <c r="CD43" s="8">
        <v>188</v>
      </c>
      <c r="CE43" s="8">
        <v>160</v>
      </c>
      <c r="CF43" s="8">
        <v>186</v>
      </c>
      <c r="CG43" s="8">
        <v>191</v>
      </c>
      <c r="CH43" s="8">
        <v>178</v>
      </c>
      <c r="CI43" s="8">
        <v>187</v>
      </c>
      <c r="CJ43" s="8">
        <v>194</v>
      </c>
      <c r="CK43" s="8">
        <v>234</v>
      </c>
      <c r="CL43" s="8">
        <v>248</v>
      </c>
      <c r="CM43" s="8">
        <v>225</v>
      </c>
      <c r="CN43" s="8">
        <v>229</v>
      </c>
      <c r="CO43" s="8">
        <v>250</v>
      </c>
      <c r="CP43" s="8">
        <v>235</v>
      </c>
      <c r="CQ43" s="8">
        <v>231</v>
      </c>
      <c r="CR43" s="8">
        <v>255</v>
      </c>
      <c r="CS43" s="8">
        <v>234</v>
      </c>
      <c r="CT43" s="8">
        <v>221</v>
      </c>
      <c r="CU43" s="8">
        <v>198</v>
      </c>
      <c r="CV43" s="8">
        <v>214</v>
      </c>
      <c r="CW43" s="8">
        <v>188</v>
      </c>
      <c r="CX43" s="8">
        <v>171</v>
      </c>
      <c r="CY43" s="8">
        <v>199</v>
      </c>
      <c r="CZ43" s="8">
        <v>185</v>
      </c>
      <c r="DA43" s="8">
        <v>170</v>
      </c>
      <c r="DB43" s="8">
        <v>165</v>
      </c>
      <c r="DC43" s="8">
        <v>156</v>
      </c>
      <c r="DD43" s="8">
        <v>176</v>
      </c>
      <c r="DE43" s="8">
        <v>171</v>
      </c>
      <c r="DF43" s="8">
        <v>158</v>
      </c>
      <c r="DG43" s="8">
        <v>202</v>
      </c>
      <c r="DH43" s="8">
        <v>119</v>
      </c>
      <c r="DI43" s="8">
        <v>121</v>
      </c>
      <c r="DJ43" s="8">
        <v>145</v>
      </c>
      <c r="DK43" s="8">
        <v>105</v>
      </c>
      <c r="DL43" s="8">
        <v>128</v>
      </c>
      <c r="DM43" s="8">
        <v>110</v>
      </c>
      <c r="DN43" s="8">
        <v>97</v>
      </c>
      <c r="DO43" s="8">
        <v>91</v>
      </c>
      <c r="DP43" s="8">
        <v>95</v>
      </c>
      <c r="DQ43" s="8">
        <v>88</v>
      </c>
      <c r="DR43" s="8">
        <v>74</v>
      </c>
      <c r="DS43" s="8">
        <v>65</v>
      </c>
      <c r="DT43" s="8">
        <v>52</v>
      </c>
      <c r="DU43" s="8">
        <v>41</v>
      </c>
      <c r="DV43" s="8">
        <v>185</v>
      </c>
      <c r="DW43" s="8">
        <f t="shared" si="0"/>
        <v>9496</v>
      </c>
      <c r="DX43" s="8">
        <f t="shared" si="1"/>
        <v>1195</v>
      </c>
      <c r="DY43" s="8">
        <f t="shared" si="2"/>
        <v>4588</v>
      </c>
      <c r="DZ43" s="8">
        <f t="shared" si="3"/>
        <v>3333</v>
      </c>
    </row>
    <row r="44" spans="1:130" x14ac:dyDescent="0.2">
      <c r="A44" t="s">
        <v>210</v>
      </c>
      <c r="B44" t="s">
        <v>217</v>
      </c>
      <c r="C44" t="s">
        <v>218</v>
      </c>
      <c r="D44" s="8">
        <f>SUM(Table3253[[#This Row],[0]:[90]])</f>
        <v>5271</v>
      </c>
      <c r="E44" s="9">
        <f>SUM(Table3253[[#This Row],[0]:[15]])</f>
        <v>794</v>
      </c>
      <c r="F44" s="8">
        <f>SUM(Table3253[[#This Row],[16]:[64]])</f>
        <v>2835</v>
      </c>
      <c r="G44" s="8">
        <f>SUM(Table3253[[#This Row],[65]:[90]])</f>
        <v>1642</v>
      </c>
      <c r="H44" s="8">
        <f>SUM(Table3253[[#This Row],[85]:[90]])</f>
        <v>302</v>
      </c>
      <c r="I44" s="9">
        <f>SUM(Table3253[[#This Row],[0]:[17]])</f>
        <v>930</v>
      </c>
      <c r="J44" s="8">
        <f>SUM(Table3253[[#This Row],[18]:[64]])</f>
        <v>2699</v>
      </c>
      <c r="K44" s="9">
        <f>SUM(Table3253[[#This Row],[0]:[4]])</f>
        <v>202</v>
      </c>
      <c r="L44" s="8">
        <f>SUM(Table3253[[#This Row],[5]:[15]])</f>
        <v>592</v>
      </c>
      <c r="M44" s="8">
        <f>SUM(Table3253[[#This Row],[16]:[24]])</f>
        <v>456</v>
      </c>
      <c r="N44" s="8">
        <f>SUM(Table3253[[#This Row],[25]:[49]])</f>
        <v>1196</v>
      </c>
      <c r="O44" s="8">
        <f>SUM(Table3253[[#This Row],[50]:[64]])</f>
        <v>1183</v>
      </c>
      <c r="P44" s="8">
        <f>SUM(Table3253[[#This Row],[65]:[74]])</f>
        <v>754</v>
      </c>
      <c r="Q44" s="8">
        <f>SUM(Table3253[[#This Row],[75]:[84]])</f>
        <v>586</v>
      </c>
      <c r="R44" s="9">
        <f>SUM(Table3253[[#This Row],[5]:[9]])</f>
        <v>245</v>
      </c>
      <c r="S44" s="8">
        <f>SUM(Table3253[[#This Row],[10]:[14]])</f>
        <v>293</v>
      </c>
      <c r="T44" s="8">
        <f>SUM(Table3253[[#This Row],[15]:[19]])</f>
        <v>281</v>
      </c>
      <c r="U44" s="8">
        <f>SUM(Table3253[[#This Row],[20]:[24]])</f>
        <v>229</v>
      </c>
      <c r="V44" s="8">
        <f>SUM(Table3253[[#This Row],[25]:[29]])</f>
        <v>236</v>
      </c>
      <c r="W44" s="8">
        <f>SUM(Table3253[[#This Row],[30]:[34]])</f>
        <v>224</v>
      </c>
      <c r="X44" s="8">
        <f>SUM(Table3253[[#This Row],[35]:[39]])</f>
        <v>210</v>
      </c>
      <c r="Y44" s="8">
        <f>SUM(Table3253[[#This Row],[40]:[44]])</f>
        <v>281</v>
      </c>
      <c r="Z44" s="8">
        <f>SUM(Table3253[[#This Row],[45]:[49]])</f>
        <v>245</v>
      </c>
      <c r="AA44" s="8">
        <f>SUM(Table3253[[#This Row],[50]:[54]])</f>
        <v>373</v>
      </c>
      <c r="AB44" s="8">
        <f>SUM(Table3253[[#This Row],[55]:[59]])</f>
        <v>403</v>
      </c>
      <c r="AC44" s="8">
        <f>SUM(Table3253[[#This Row],[60]:[64]])</f>
        <v>407</v>
      </c>
      <c r="AD44" s="8">
        <f>SUM(Table3253[[#This Row],[65]:[69]])</f>
        <v>347</v>
      </c>
      <c r="AE44" s="8">
        <f>SUM(Table3253[[#This Row],[70]:[74]])</f>
        <v>407</v>
      </c>
      <c r="AF44" s="8">
        <f>SUM(Table3253[[#This Row],[75]:[79]])</f>
        <v>316</v>
      </c>
      <c r="AG44" s="8">
        <f>SUM(Table3253[[#This Row],[80]:[84]])</f>
        <v>270</v>
      </c>
      <c r="AH44" s="8">
        <f>SUM(Table3253[[#This Row],[85]:[89]])</f>
        <v>176</v>
      </c>
      <c r="AI44" s="8">
        <f>Table3253[[#This Row],[90]]</f>
        <v>126</v>
      </c>
      <c r="AJ44" s="9">
        <v>37</v>
      </c>
      <c r="AK44" s="8">
        <v>36</v>
      </c>
      <c r="AL44" s="8">
        <v>44</v>
      </c>
      <c r="AM44" s="8">
        <v>37</v>
      </c>
      <c r="AN44" s="8">
        <v>48</v>
      </c>
      <c r="AO44" s="8">
        <v>45</v>
      </c>
      <c r="AP44" s="8">
        <v>40</v>
      </c>
      <c r="AQ44" s="8">
        <v>55</v>
      </c>
      <c r="AR44" s="8">
        <v>50</v>
      </c>
      <c r="AS44" s="8">
        <v>55</v>
      </c>
      <c r="AT44" s="8">
        <v>48</v>
      </c>
      <c r="AU44" s="8">
        <v>49</v>
      </c>
      <c r="AV44" s="8">
        <v>53</v>
      </c>
      <c r="AW44" s="8">
        <v>73</v>
      </c>
      <c r="AX44" s="8">
        <v>70</v>
      </c>
      <c r="AY44" s="8">
        <v>54</v>
      </c>
      <c r="AZ44" s="8">
        <v>81</v>
      </c>
      <c r="BA44" s="8">
        <v>55</v>
      </c>
      <c r="BB44" s="8">
        <v>52</v>
      </c>
      <c r="BC44" s="8">
        <v>39</v>
      </c>
      <c r="BD44" s="8">
        <v>54</v>
      </c>
      <c r="BE44" s="8">
        <v>49</v>
      </c>
      <c r="BF44" s="8">
        <v>43</v>
      </c>
      <c r="BG44" s="8">
        <v>52</v>
      </c>
      <c r="BH44" s="8">
        <v>31</v>
      </c>
      <c r="BI44" s="8">
        <v>47</v>
      </c>
      <c r="BJ44" s="8">
        <v>43</v>
      </c>
      <c r="BK44" s="8">
        <v>51</v>
      </c>
      <c r="BL44" s="8">
        <v>47</v>
      </c>
      <c r="BM44" s="8">
        <v>48</v>
      </c>
      <c r="BN44" s="8">
        <v>41</v>
      </c>
      <c r="BO44" s="8">
        <v>45</v>
      </c>
      <c r="BP44" s="8">
        <v>51</v>
      </c>
      <c r="BQ44" s="8">
        <v>41</v>
      </c>
      <c r="BR44" s="8">
        <v>46</v>
      </c>
      <c r="BS44" s="8">
        <v>36</v>
      </c>
      <c r="BT44" s="8">
        <v>45</v>
      </c>
      <c r="BU44" s="8">
        <v>38</v>
      </c>
      <c r="BV44" s="8">
        <v>45</v>
      </c>
      <c r="BW44" s="8">
        <v>46</v>
      </c>
      <c r="BX44" s="8">
        <v>47</v>
      </c>
      <c r="BY44" s="8">
        <v>66</v>
      </c>
      <c r="BZ44" s="8">
        <v>63</v>
      </c>
      <c r="CA44" s="8">
        <v>50</v>
      </c>
      <c r="CB44" s="8">
        <v>55</v>
      </c>
      <c r="CC44" s="8">
        <v>48</v>
      </c>
      <c r="CD44" s="8">
        <v>51</v>
      </c>
      <c r="CE44" s="8">
        <v>42</v>
      </c>
      <c r="CF44" s="8">
        <v>49</v>
      </c>
      <c r="CG44" s="8">
        <v>55</v>
      </c>
      <c r="CH44" s="8">
        <v>68</v>
      </c>
      <c r="CI44" s="8">
        <v>77</v>
      </c>
      <c r="CJ44" s="8">
        <v>76</v>
      </c>
      <c r="CK44" s="8">
        <v>69</v>
      </c>
      <c r="CL44" s="8">
        <v>83</v>
      </c>
      <c r="CM44" s="8">
        <v>75</v>
      </c>
      <c r="CN44" s="8">
        <v>74</v>
      </c>
      <c r="CO44" s="8">
        <v>96</v>
      </c>
      <c r="CP44" s="8">
        <v>80</v>
      </c>
      <c r="CQ44" s="8">
        <v>78</v>
      </c>
      <c r="CR44" s="8">
        <v>103</v>
      </c>
      <c r="CS44" s="8">
        <v>77</v>
      </c>
      <c r="CT44" s="8">
        <v>75</v>
      </c>
      <c r="CU44" s="8">
        <v>75</v>
      </c>
      <c r="CV44" s="8">
        <v>77</v>
      </c>
      <c r="CW44" s="8">
        <v>64</v>
      </c>
      <c r="CX44" s="8">
        <v>61</v>
      </c>
      <c r="CY44" s="8">
        <v>79</v>
      </c>
      <c r="CZ44" s="8">
        <v>63</v>
      </c>
      <c r="DA44" s="8">
        <v>80</v>
      </c>
      <c r="DB44" s="8">
        <v>76</v>
      </c>
      <c r="DC44" s="8">
        <v>93</v>
      </c>
      <c r="DD44" s="8">
        <v>71</v>
      </c>
      <c r="DE44" s="8">
        <v>87</v>
      </c>
      <c r="DF44" s="8">
        <v>80</v>
      </c>
      <c r="DG44" s="8">
        <v>86</v>
      </c>
      <c r="DH44" s="8">
        <v>67</v>
      </c>
      <c r="DI44" s="8">
        <v>54</v>
      </c>
      <c r="DJ44" s="8">
        <v>50</v>
      </c>
      <c r="DK44" s="8">
        <v>59</v>
      </c>
      <c r="DL44" s="8">
        <v>66</v>
      </c>
      <c r="DM44" s="8">
        <v>54</v>
      </c>
      <c r="DN44" s="8">
        <v>63</v>
      </c>
      <c r="DO44" s="8">
        <v>46</v>
      </c>
      <c r="DP44" s="8">
        <v>41</v>
      </c>
      <c r="DQ44" s="8">
        <v>38</v>
      </c>
      <c r="DR44" s="8">
        <v>38</v>
      </c>
      <c r="DS44" s="8">
        <v>28</v>
      </c>
      <c r="DT44" s="8">
        <v>42</v>
      </c>
      <c r="DU44" s="8">
        <v>30</v>
      </c>
      <c r="DV44" s="8">
        <v>126</v>
      </c>
      <c r="DW44" s="8">
        <f t="shared" si="0"/>
        <v>2835</v>
      </c>
      <c r="DX44" s="8">
        <f t="shared" si="1"/>
        <v>320</v>
      </c>
      <c r="DY44" s="8">
        <f t="shared" si="2"/>
        <v>1196</v>
      </c>
      <c r="DZ44" s="8">
        <f t="shared" si="3"/>
        <v>1183</v>
      </c>
    </row>
    <row r="45" spans="1:130" x14ac:dyDescent="0.2">
      <c r="A45" t="s">
        <v>210</v>
      </c>
      <c r="B45" t="s">
        <v>219</v>
      </c>
      <c r="C45" t="s">
        <v>220</v>
      </c>
      <c r="D45" s="8">
        <f>SUM(Table3253[[#This Row],[0]:[90]])</f>
        <v>11117</v>
      </c>
      <c r="E45" s="9">
        <f>SUM(Table3253[[#This Row],[0]:[15]])</f>
        <v>1518</v>
      </c>
      <c r="F45" s="8">
        <f>SUM(Table3253[[#This Row],[16]:[64]])</f>
        <v>6598</v>
      </c>
      <c r="G45" s="8">
        <f>SUM(Table3253[[#This Row],[65]:[90]])</f>
        <v>3001</v>
      </c>
      <c r="H45" s="8">
        <f>SUM(Table3253[[#This Row],[85]:[90]])</f>
        <v>371</v>
      </c>
      <c r="I45" s="9">
        <f>SUM(Table3253[[#This Row],[0]:[17]])</f>
        <v>1718</v>
      </c>
      <c r="J45" s="8">
        <f>SUM(Table3253[[#This Row],[18]:[64]])</f>
        <v>6398</v>
      </c>
      <c r="K45" s="9">
        <f>SUM(Table3253[[#This Row],[0]:[4]])</f>
        <v>407</v>
      </c>
      <c r="L45" s="8">
        <f>SUM(Table3253[[#This Row],[5]:[15]])</f>
        <v>1111</v>
      </c>
      <c r="M45" s="8">
        <f>SUM(Table3253[[#This Row],[16]:[24]])</f>
        <v>1366</v>
      </c>
      <c r="N45" s="8">
        <f>SUM(Table3253[[#This Row],[25]:[49]])</f>
        <v>3186</v>
      </c>
      <c r="O45" s="8">
        <f>SUM(Table3253[[#This Row],[50]:[64]])</f>
        <v>2046</v>
      </c>
      <c r="P45" s="8">
        <f>SUM(Table3253[[#This Row],[65]:[74]])</f>
        <v>1405</v>
      </c>
      <c r="Q45" s="8">
        <f>SUM(Table3253[[#This Row],[75]:[84]])</f>
        <v>1225</v>
      </c>
      <c r="R45" s="9">
        <f>SUM(Table3253[[#This Row],[5]:[9]])</f>
        <v>499</v>
      </c>
      <c r="S45" s="8">
        <f>SUM(Table3253[[#This Row],[10]:[14]])</f>
        <v>507</v>
      </c>
      <c r="T45" s="8">
        <f>SUM(Table3253[[#This Row],[15]:[19]])</f>
        <v>535</v>
      </c>
      <c r="U45" s="8">
        <f>SUM(Table3253[[#This Row],[20]:[24]])</f>
        <v>936</v>
      </c>
      <c r="V45" s="8">
        <f>SUM(Table3253[[#This Row],[25]:[29]])</f>
        <v>630</v>
      </c>
      <c r="W45" s="8">
        <f>SUM(Table3253[[#This Row],[30]:[34]])</f>
        <v>677</v>
      </c>
      <c r="X45" s="8">
        <f>SUM(Table3253[[#This Row],[35]:[39]])</f>
        <v>682</v>
      </c>
      <c r="Y45" s="8">
        <f>SUM(Table3253[[#This Row],[40]:[44]])</f>
        <v>661</v>
      </c>
      <c r="Z45" s="8">
        <f>SUM(Table3253[[#This Row],[45]:[49]])</f>
        <v>536</v>
      </c>
      <c r="AA45" s="8">
        <f>SUM(Table3253[[#This Row],[50]:[54]])</f>
        <v>735</v>
      </c>
      <c r="AB45" s="8">
        <f>SUM(Table3253[[#This Row],[55]:[59]])</f>
        <v>640</v>
      </c>
      <c r="AC45" s="8">
        <f>SUM(Table3253[[#This Row],[60]:[64]])</f>
        <v>671</v>
      </c>
      <c r="AD45" s="8">
        <f>SUM(Table3253[[#This Row],[65]:[69]])</f>
        <v>671</v>
      </c>
      <c r="AE45" s="8">
        <f>SUM(Table3253[[#This Row],[70]:[74]])</f>
        <v>734</v>
      </c>
      <c r="AF45" s="8">
        <f>SUM(Table3253[[#This Row],[75]:[79]])</f>
        <v>739</v>
      </c>
      <c r="AG45" s="8">
        <f>SUM(Table3253[[#This Row],[80]:[84]])</f>
        <v>486</v>
      </c>
      <c r="AH45" s="8">
        <f>SUM(Table3253[[#This Row],[85]:[89]])</f>
        <v>255</v>
      </c>
      <c r="AI45" s="8">
        <f>Table3253[[#This Row],[90]]</f>
        <v>116</v>
      </c>
      <c r="AJ45" s="9">
        <v>92</v>
      </c>
      <c r="AK45" s="8">
        <v>71</v>
      </c>
      <c r="AL45" s="8">
        <v>83</v>
      </c>
      <c r="AM45" s="8">
        <v>77</v>
      </c>
      <c r="AN45" s="8">
        <v>84</v>
      </c>
      <c r="AO45" s="8">
        <v>104</v>
      </c>
      <c r="AP45" s="8">
        <v>94</v>
      </c>
      <c r="AQ45" s="8">
        <v>103</v>
      </c>
      <c r="AR45" s="8">
        <v>90</v>
      </c>
      <c r="AS45" s="8">
        <v>108</v>
      </c>
      <c r="AT45" s="8">
        <v>93</v>
      </c>
      <c r="AU45" s="8">
        <v>103</v>
      </c>
      <c r="AV45" s="8">
        <v>105</v>
      </c>
      <c r="AW45" s="8">
        <v>106</v>
      </c>
      <c r="AX45" s="8">
        <v>100</v>
      </c>
      <c r="AY45" s="8">
        <v>105</v>
      </c>
      <c r="AZ45" s="8">
        <v>108</v>
      </c>
      <c r="BA45" s="8">
        <v>92</v>
      </c>
      <c r="BB45" s="8">
        <v>110</v>
      </c>
      <c r="BC45" s="8">
        <v>120</v>
      </c>
      <c r="BD45" s="8">
        <v>206</v>
      </c>
      <c r="BE45" s="8">
        <v>202</v>
      </c>
      <c r="BF45" s="8">
        <v>183</v>
      </c>
      <c r="BG45" s="8">
        <v>159</v>
      </c>
      <c r="BH45" s="8">
        <v>186</v>
      </c>
      <c r="BI45" s="8">
        <v>122</v>
      </c>
      <c r="BJ45" s="8">
        <v>132</v>
      </c>
      <c r="BK45" s="8">
        <v>138</v>
      </c>
      <c r="BL45" s="8">
        <v>122</v>
      </c>
      <c r="BM45" s="8">
        <v>116</v>
      </c>
      <c r="BN45" s="8">
        <v>122</v>
      </c>
      <c r="BO45" s="8">
        <v>149</v>
      </c>
      <c r="BP45" s="8">
        <v>131</v>
      </c>
      <c r="BQ45" s="8">
        <v>137</v>
      </c>
      <c r="BR45" s="8">
        <v>138</v>
      </c>
      <c r="BS45" s="8">
        <v>138</v>
      </c>
      <c r="BT45" s="8">
        <v>137</v>
      </c>
      <c r="BU45" s="8">
        <v>143</v>
      </c>
      <c r="BV45" s="8">
        <v>147</v>
      </c>
      <c r="BW45" s="8">
        <v>117</v>
      </c>
      <c r="BX45" s="8">
        <v>146</v>
      </c>
      <c r="BY45" s="8">
        <v>137</v>
      </c>
      <c r="BZ45" s="8">
        <v>128</v>
      </c>
      <c r="CA45" s="8">
        <v>137</v>
      </c>
      <c r="CB45" s="8">
        <v>113</v>
      </c>
      <c r="CC45" s="8">
        <v>103</v>
      </c>
      <c r="CD45" s="8">
        <v>99</v>
      </c>
      <c r="CE45" s="8">
        <v>106</v>
      </c>
      <c r="CF45" s="8">
        <v>105</v>
      </c>
      <c r="CG45" s="8">
        <v>123</v>
      </c>
      <c r="CH45" s="8">
        <v>146</v>
      </c>
      <c r="CI45" s="8">
        <v>144</v>
      </c>
      <c r="CJ45" s="8">
        <v>156</v>
      </c>
      <c r="CK45" s="8">
        <v>136</v>
      </c>
      <c r="CL45" s="8">
        <v>153</v>
      </c>
      <c r="CM45" s="8">
        <v>127</v>
      </c>
      <c r="CN45" s="8">
        <v>159</v>
      </c>
      <c r="CO45" s="8">
        <v>125</v>
      </c>
      <c r="CP45" s="8">
        <v>125</v>
      </c>
      <c r="CQ45" s="8">
        <v>104</v>
      </c>
      <c r="CR45" s="8">
        <v>163</v>
      </c>
      <c r="CS45" s="8">
        <v>123</v>
      </c>
      <c r="CT45" s="8">
        <v>133</v>
      </c>
      <c r="CU45" s="8">
        <v>121</v>
      </c>
      <c r="CV45" s="8">
        <v>131</v>
      </c>
      <c r="CW45" s="8">
        <v>137</v>
      </c>
      <c r="CX45" s="8">
        <v>151</v>
      </c>
      <c r="CY45" s="8">
        <v>119</v>
      </c>
      <c r="CZ45" s="8">
        <v>116</v>
      </c>
      <c r="DA45" s="8">
        <v>148</v>
      </c>
      <c r="DB45" s="8">
        <v>127</v>
      </c>
      <c r="DC45" s="8">
        <v>140</v>
      </c>
      <c r="DD45" s="8">
        <v>157</v>
      </c>
      <c r="DE45" s="8">
        <v>156</v>
      </c>
      <c r="DF45" s="8">
        <v>154</v>
      </c>
      <c r="DG45" s="8">
        <v>209</v>
      </c>
      <c r="DH45" s="8">
        <v>132</v>
      </c>
      <c r="DI45" s="8">
        <v>137</v>
      </c>
      <c r="DJ45" s="8">
        <v>140</v>
      </c>
      <c r="DK45" s="8">
        <v>121</v>
      </c>
      <c r="DL45" s="8">
        <v>91</v>
      </c>
      <c r="DM45" s="8">
        <v>113</v>
      </c>
      <c r="DN45" s="8">
        <v>93</v>
      </c>
      <c r="DO45" s="8">
        <v>104</v>
      </c>
      <c r="DP45" s="8">
        <v>85</v>
      </c>
      <c r="DQ45" s="8">
        <v>83</v>
      </c>
      <c r="DR45" s="8">
        <v>54</v>
      </c>
      <c r="DS45" s="8">
        <v>44</v>
      </c>
      <c r="DT45" s="8">
        <v>32</v>
      </c>
      <c r="DU45" s="8">
        <v>42</v>
      </c>
      <c r="DV45" s="8">
        <v>116</v>
      </c>
      <c r="DW45" s="8">
        <f t="shared" si="0"/>
        <v>6598</v>
      </c>
      <c r="DX45" s="8">
        <f t="shared" si="1"/>
        <v>1166</v>
      </c>
      <c r="DY45" s="8">
        <f t="shared" si="2"/>
        <v>3186</v>
      </c>
      <c r="DZ45" s="8">
        <f t="shared" si="3"/>
        <v>2046</v>
      </c>
    </row>
    <row r="46" spans="1:130" x14ac:dyDescent="0.2">
      <c r="A46" t="s">
        <v>210</v>
      </c>
      <c r="B46" t="s">
        <v>221</v>
      </c>
      <c r="C46" t="s">
        <v>222</v>
      </c>
      <c r="D46" s="8">
        <f>SUM(Table3253[[#This Row],[0]:[90]])</f>
        <v>10426</v>
      </c>
      <c r="E46" s="9">
        <f>SUM(Table3253[[#This Row],[0]:[15]])</f>
        <v>1776</v>
      </c>
      <c r="F46" s="8">
        <f>SUM(Table3253[[#This Row],[16]:[64]])</f>
        <v>6333</v>
      </c>
      <c r="G46" s="8">
        <f>SUM(Table3253[[#This Row],[65]:[90]])</f>
        <v>2317</v>
      </c>
      <c r="H46" s="8">
        <f>SUM(Table3253[[#This Row],[85]:[90]])</f>
        <v>273</v>
      </c>
      <c r="I46" s="9">
        <f>SUM(Table3253[[#This Row],[0]:[17]])</f>
        <v>1967</v>
      </c>
      <c r="J46" s="8">
        <f>SUM(Table3253[[#This Row],[18]:[64]])</f>
        <v>6142</v>
      </c>
      <c r="K46" s="9">
        <f>SUM(Table3253[[#This Row],[0]:[4]])</f>
        <v>502</v>
      </c>
      <c r="L46" s="8">
        <f>SUM(Table3253[[#This Row],[5]:[15]])</f>
        <v>1274</v>
      </c>
      <c r="M46" s="8">
        <f>SUM(Table3253[[#This Row],[16]:[24]])</f>
        <v>888</v>
      </c>
      <c r="N46" s="8">
        <f>SUM(Table3253[[#This Row],[25]:[49]])</f>
        <v>3082</v>
      </c>
      <c r="O46" s="8">
        <f>SUM(Table3253[[#This Row],[50]:[64]])</f>
        <v>2363</v>
      </c>
      <c r="P46" s="8">
        <f>SUM(Table3253[[#This Row],[65]:[74]])</f>
        <v>1271</v>
      </c>
      <c r="Q46" s="8">
        <f>SUM(Table3253[[#This Row],[75]:[84]])</f>
        <v>773</v>
      </c>
      <c r="R46" s="9">
        <f>SUM(Table3253[[#This Row],[5]:[9]])</f>
        <v>580</v>
      </c>
      <c r="S46" s="8">
        <f>SUM(Table3253[[#This Row],[10]:[14]])</f>
        <v>566</v>
      </c>
      <c r="T46" s="8">
        <f>SUM(Table3253[[#This Row],[15]:[19]])</f>
        <v>532</v>
      </c>
      <c r="U46" s="8">
        <f>SUM(Table3253[[#This Row],[20]:[24]])</f>
        <v>484</v>
      </c>
      <c r="V46" s="8">
        <f>SUM(Table3253[[#This Row],[25]:[29]])</f>
        <v>564</v>
      </c>
      <c r="W46" s="8">
        <f>SUM(Table3253[[#This Row],[30]:[34]])</f>
        <v>605</v>
      </c>
      <c r="X46" s="8">
        <f>SUM(Table3253[[#This Row],[35]:[39]])</f>
        <v>650</v>
      </c>
      <c r="Y46" s="8">
        <f>SUM(Table3253[[#This Row],[40]:[44]])</f>
        <v>668</v>
      </c>
      <c r="Z46" s="8">
        <f>SUM(Table3253[[#This Row],[45]:[49]])</f>
        <v>595</v>
      </c>
      <c r="AA46" s="8">
        <f>SUM(Table3253[[#This Row],[50]:[54]])</f>
        <v>757</v>
      </c>
      <c r="AB46" s="8">
        <f>SUM(Table3253[[#This Row],[55]:[59]])</f>
        <v>858</v>
      </c>
      <c r="AC46" s="8">
        <f>SUM(Table3253[[#This Row],[60]:[64]])</f>
        <v>748</v>
      </c>
      <c r="AD46" s="8">
        <f>SUM(Table3253[[#This Row],[65]:[69]])</f>
        <v>673</v>
      </c>
      <c r="AE46" s="8">
        <f>SUM(Table3253[[#This Row],[70]:[74]])</f>
        <v>598</v>
      </c>
      <c r="AF46" s="8">
        <f>SUM(Table3253[[#This Row],[75]:[79]])</f>
        <v>469</v>
      </c>
      <c r="AG46" s="8">
        <f>SUM(Table3253[[#This Row],[80]:[84]])</f>
        <v>304</v>
      </c>
      <c r="AH46" s="8">
        <f>SUM(Table3253[[#This Row],[85]:[89]])</f>
        <v>178</v>
      </c>
      <c r="AI46" s="8">
        <f>Table3253[[#This Row],[90]]</f>
        <v>95</v>
      </c>
      <c r="AJ46" s="9">
        <v>101</v>
      </c>
      <c r="AK46" s="8">
        <v>102</v>
      </c>
      <c r="AL46" s="8">
        <v>90</v>
      </c>
      <c r="AM46" s="8">
        <v>92</v>
      </c>
      <c r="AN46" s="8">
        <v>117</v>
      </c>
      <c r="AO46" s="8">
        <v>122</v>
      </c>
      <c r="AP46" s="8">
        <v>118</v>
      </c>
      <c r="AQ46" s="8">
        <v>135</v>
      </c>
      <c r="AR46" s="8">
        <v>107</v>
      </c>
      <c r="AS46" s="8">
        <v>98</v>
      </c>
      <c r="AT46" s="8">
        <v>98</v>
      </c>
      <c r="AU46" s="8">
        <v>126</v>
      </c>
      <c r="AV46" s="8">
        <v>120</v>
      </c>
      <c r="AW46" s="8">
        <v>120</v>
      </c>
      <c r="AX46" s="8">
        <v>102</v>
      </c>
      <c r="AY46" s="8">
        <v>128</v>
      </c>
      <c r="AZ46" s="8">
        <v>98</v>
      </c>
      <c r="BA46" s="8">
        <v>93</v>
      </c>
      <c r="BB46" s="8">
        <v>107</v>
      </c>
      <c r="BC46" s="8">
        <v>106</v>
      </c>
      <c r="BD46" s="8">
        <v>100</v>
      </c>
      <c r="BE46" s="8">
        <v>105</v>
      </c>
      <c r="BF46" s="8">
        <v>104</v>
      </c>
      <c r="BG46" s="8">
        <v>84</v>
      </c>
      <c r="BH46" s="8">
        <v>91</v>
      </c>
      <c r="BI46" s="8">
        <v>114</v>
      </c>
      <c r="BJ46" s="8">
        <v>121</v>
      </c>
      <c r="BK46" s="8">
        <v>99</v>
      </c>
      <c r="BL46" s="8">
        <v>100</v>
      </c>
      <c r="BM46" s="8">
        <v>130</v>
      </c>
      <c r="BN46" s="8">
        <v>122</v>
      </c>
      <c r="BO46" s="8">
        <v>135</v>
      </c>
      <c r="BP46" s="8">
        <v>127</v>
      </c>
      <c r="BQ46" s="8">
        <v>124</v>
      </c>
      <c r="BR46" s="8">
        <v>97</v>
      </c>
      <c r="BS46" s="8">
        <v>130</v>
      </c>
      <c r="BT46" s="8">
        <v>123</v>
      </c>
      <c r="BU46" s="8">
        <v>147</v>
      </c>
      <c r="BV46" s="8">
        <v>118</v>
      </c>
      <c r="BW46" s="8">
        <v>132</v>
      </c>
      <c r="BX46" s="8">
        <v>139</v>
      </c>
      <c r="BY46" s="8">
        <v>142</v>
      </c>
      <c r="BZ46" s="8">
        <v>134</v>
      </c>
      <c r="CA46" s="8">
        <v>124</v>
      </c>
      <c r="CB46" s="8">
        <v>129</v>
      </c>
      <c r="CC46" s="8">
        <v>98</v>
      </c>
      <c r="CD46" s="8">
        <v>124</v>
      </c>
      <c r="CE46" s="8">
        <v>119</v>
      </c>
      <c r="CF46" s="8">
        <v>122</v>
      </c>
      <c r="CG46" s="8">
        <v>132</v>
      </c>
      <c r="CH46" s="8">
        <v>156</v>
      </c>
      <c r="CI46" s="8">
        <v>158</v>
      </c>
      <c r="CJ46" s="8">
        <v>133</v>
      </c>
      <c r="CK46" s="8">
        <v>168</v>
      </c>
      <c r="CL46" s="8">
        <v>142</v>
      </c>
      <c r="CM46" s="8">
        <v>180</v>
      </c>
      <c r="CN46" s="8">
        <v>162</v>
      </c>
      <c r="CO46" s="8">
        <v>168</v>
      </c>
      <c r="CP46" s="8">
        <v>170</v>
      </c>
      <c r="CQ46" s="8">
        <v>178</v>
      </c>
      <c r="CR46" s="8">
        <v>163</v>
      </c>
      <c r="CS46" s="8">
        <v>162</v>
      </c>
      <c r="CT46" s="8">
        <v>134</v>
      </c>
      <c r="CU46" s="8">
        <v>164</v>
      </c>
      <c r="CV46" s="8">
        <v>125</v>
      </c>
      <c r="CW46" s="8">
        <v>156</v>
      </c>
      <c r="CX46" s="8">
        <v>115</v>
      </c>
      <c r="CY46" s="8">
        <v>143</v>
      </c>
      <c r="CZ46" s="8">
        <v>135</v>
      </c>
      <c r="DA46" s="8">
        <v>124</v>
      </c>
      <c r="DB46" s="8">
        <v>139</v>
      </c>
      <c r="DC46" s="8">
        <v>115</v>
      </c>
      <c r="DD46" s="8">
        <v>132</v>
      </c>
      <c r="DE46" s="8">
        <v>111</v>
      </c>
      <c r="DF46" s="8">
        <v>101</v>
      </c>
      <c r="DG46" s="8">
        <v>127</v>
      </c>
      <c r="DH46" s="8">
        <v>104</v>
      </c>
      <c r="DI46" s="8">
        <v>86</v>
      </c>
      <c r="DJ46" s="8">
        <v>81</v>
      </c>
      <c r="DK46" s="8">
        <v>71</v>
      </c>
      <c r="DL46" s="8">
        <v>54</v>
      </c>
      <c r="DM46" s="8">
        <v>61</v>
      </c>
      <c r="DN46" s="8">
        <v>63</v>
      </c>
      <c r="DO46" s="8">
        <v>65</v>
      </c>
      <c r="DP46" s="8">
        <v>61</v>
      </c>
      <c r="DQ46" s="8">
        <v>41</v>
      </c>
      <c r="DR46" s="8">
        <v>43</v>
      </c>
      <c r="DS46" s="8">
        <v>41</v>
      </c>
      <c r="DT46" s="8">
        <v>29</v>
      </c>
      <c r="DU46" s="8">
        <v>24</v>
      </c>
      <c r="DV46" s="8">
        <v>95</v>
      </c>
      <c r="DW46" s="8">
        <f t="shared" si="0"/>
        <v>6333</v>
      </c>
      <c r="DX46" s="8">
        <f t="shared" si="1"/>
        <v>697</v>
      </c>
      <c r="DY46" s="8">
        <f t="shared" si="2"/>
        <v>3082</v>
      </c>
      <c r="DZ46" s="8">
        <f t="shared" si="3"/>
        <v>2363</v>
      </c>
    </row>
    <row r="47" spans="1:130" x14ac:dyDescent="0.2">
      <c r="A47" t="s">
        <v>210</v>
      </c>
      <c r="B47" t="s">
        <v>223</v>
      </c>
      <c r="C47" t="s">
        <v>164</v>
      </c>
      <c r="D47" s="8">
        <f>SUM(Table3253[[#This Row],[0]:[90]])</f>
        <v>16746</v>
      </c>
      <c r="E47" s="9">
        <f>SUM(Table3253[[#This Row],[0]:[15]])</f>
        <v>3022</v>
      </c>
      <c r="F47" s="8">
        <f>SUM(Table3253[[#This Row],[16]:[64]])</f>
        <v>10018</v>
      </c>
      <c r="G47" s="8">
        <f>SUM(Table3253[[#This Row],[65]:[90]])</f>
        <v>3706</v>
      </c>
      <c r="H47" s="8">
        <f>SUM(Table3253[[#This Row],[85]:[90]])</f>
        <v>538</v>
      </c>
      <c r="I47" s="9">
        <f>SUM(Table3253[[#This Row],[0]:[17]])</f>
        <v>3457</v>
      </c>
      <c r="J47" s="8">
        <f>SUM(Table3253[[#This Row],[18]:[64]])</f>
        <v>9583</v>
      </c>
      <c r="K47" s="9">
        <f>SUM(Table3253[[#This Row],[0]:[4]])</f>
        <v>818</v>
      </c>
      <c r="L47" s="8">
        <f>SUM(Table3253[[#This Row],[5]:[15]])</f>
        <v>2204</v>
      </c>
      <c r="M47" s="8">
        <f>SUM(Table3253[[#This Row],[16]:[24]])</f>
        <v>1681</v>
      </c>
      <c r="N47" s="8">
        <f>SUM(Table3253[[#This Row],[25]:[49]])</f>
        <v>4764</v>
      </c>
      <c r="O47" s="8">
        <f>SUM(Table3253[[#This Row],[50]:[64]])</f>
        <v>3573</v>
      </c>
      <c r="P47" s="8">
        <f>SUM(Table3253[[#This Row],[65]:[74]])</f>
        <v>1906</v>
      </c>
      <c r="Q47" s="8">
        <f>SUM(Table3253[[#This Row],[75]:[84]])</f>
        <v>1262</v>
      </c>
      <c r="R47" s="9">
        <f>SUM(Table3253[[#This Row],[5]:[9]])</f>
        <v>929</v>
      </c>
      <c r="S47" s="8">
        <f>SUM(Table3253[[#This Row],[10]:[14]])</f>
        <v>1070</v>
      </c>
      <c r="T47" s="8">
        <f>SUM(Table3253[[#This Row],[15]:[19]])</f>
        <v>1053</v>
      </c>
      <c r="U47" s="8">
        <f>SUM(Table3253[[#This Row],[20]:[24]])</f>
        <v>833</v>
      </c>
      <c r="V47" s="8">
        <f>SUM(Table3253[[#This Row],[25]:[29]])</f>
        <v>991</v>
      </c>
      <c r="W47" s="8">
        <f>SUM(Table3253[[#This Row],[30]:[34]])</f>
        <v>974</v>
      </c>
      <c r="X47" s="8">
        <f>SUM(Table3253[[#This Row],[35]:[39]])</f>
        <v>948</v>
      </c>
      <c r="Y47" s="8">
        <f>SUM(Table3253[[#This Row],[40]:[44]])</f>
        <v>877</v>
      </c>
      <c r="Z47" s="8">
        <f>SUM(Table3253[[#This Row],[45]:[49]])</f>
        <v>974</v>
      </c>
      <c r="AA47" s="8">
        <f>SUM(Table3253[[#This Row],[50]:[54]])</f>
        <v>1215</v>
      </c>
      <c r="AB47" s="8">
        <f>SUM(Table3253[[#This Row],[55]:[59]])</f>
        <v>1257</v>
      </c>
      <c r="AC47" s="8">
        <f>SUM(Table3253[[#This Row],[60]:[64]])</f>
        <v>1101</v>
      </c>
      <c r="AD47" s="8">
        <f>SUM(Table3253[[#This Row],[65]:[69]])</f>
        <v>987</v>
      </c>
      <c r="AE47" s="8">
        <f>SUM(Table3253[[#This Row],[70]:[74]])</f>
        <v>919</v>
      </c>
      <c r="AF47" s="8">
        <f>SUM(Table3253[[#This Row],[75]:[79]])</f>
        <v>756</v>
      </c>
      <c r="AG47" s="8">
        <f>SUM(Table3253[[#This Row],[80]:[84]])</f>
        <v>506</v>
      </c>
      <c r="AH47" s="8">
        <f>SUM(Table3253[[#This Row],[85]:[89]])</f>
        <v>352</v>
      </c>
      <c r="AI47" s="8">
        <f>Table3253[[#This Row],[90]]</f>
        <v>186</v>
      </c>
      <c r="AJ47" s="9">
        <v>150</v>
      </c>
      <c r="AK47" s="8">
        <v>149</v>
      </c>
      <c r="AL47" s="8">
        <v>180</v>
      </c>
      <c r="AM47" s="8">
        <v>171</v>
      </c>
      <c r="AN47" s="8">
        <v>168</v>
      </c>
      <c r="AO47" s="8">
        <v>197</v>
      </c>
      <c r="AP47" s="8">
        <v>164</v>
      </c>
      <c r="AQ47" s="8">
        <v>180</v>
      </c>
      <c r="AR47" s="8">
        <v>197</v>
      </c>
      <c r="AS47" s="8">
        <v>191</v>
      </c>
      <c r="AT47" s="8">
        <v>213</v>
      </c>
      <c r="AU47" s="8">
        <v>228</v>
      </c>
      <c r="AV47" s="8">
        <v>198</v>
      </c>
      <c r="AW47" s="8">
        <v>210</v>
      </c>
      <c r="AX47" s="8">
        <v>221</v>
      </c>
      <c r="AY47" s="8">
        <v>205</v>
      </c>
      <c r="AZ47" s="8">
        <v>226</v>
      </c>
      <c r="BA47" s="8">
        <v>209</v>
      </c>
      <c r="BB47" s="8">
        <v>213</v>
      </c>
      <c r="BC47" s="8">
        <v>200</v>
      </c>
      <c r="BD47" s="8">
        <v>198</v>
      </c>
      <c r="BE47" s="8">
        <v>171</v>
      </c>
      <c r="BF47" s="8">
        <v>151</v>
      </c>
      <c r="BG47" s="8">
        <v>166</v>
      </c>
      <c r="BH47" s="8">
        <v>147</v>
      </c>
      <c r="BI47" s="8">
        <v>206</v>
      </c>
      <c r="BJ47" s="8">
        <v>196</v>
      </c>
      <c r="BK47" s="8">
        <v>193</v>
      </c>
      <c r="BL47" s="8">
        <v>191</v>
      </c>
      <c r="BM47" s="8">
        <v>205</v>
      </c>
      <c r="BN47" s="8">
        <v>182</v>
      </c>
      <c r="BO47" s="8">
        <v>212</v>
      </c>
      <c r="BP47" s="8">
        <v>196</v>
      </c>
      <c r="BQ47" s="8">
        <v>181</v>
      </c>
      <c r="BR47" s="8">
        <v>203</v>
      </c>
      <c r="BS47" s="8">
        <v>199</v>
      </c>
      <c r="BT47" s="8">
        <v>187</v>
      </c>
      <c r="BU47" s="8">
        <v>193</v>
      </c>
      <c r="BV47" s="8">
        <v>178</v>
      </c>
      <c r="BW47" s="8">
        <v>191</v>
      </c>
      <c r="BX47" s="8">
        <v>171</v>
      </c>
      <c r="BY47" s="8">
        <v>179</v>
      </c>
      <c r="BZ47" s="8">
        <v>181</v>
      </c>
      <c r="CA47" s="8">
        <v>185</v>
      </c>
      <c r="CB47" s="8">
        <v>161</v>
      </c>
      <c r="CC47" s="8">
        <v>185</v>
      </c>
      <c r="CD47" s="8">
        <v>177</v>
      </c>
      <c r="CE47" s="8">
        <v>205</v>
      </c>
      <c r="CF47" s="8">
        <v>209</v>
      </c>
      <c r="CG47" s="8">
        <v>198</v>
      </c>
      <c r="CH47" s="8">
        <v>213</v>
      </c>
      <c r="CI47" s="8">
        <v>241</v>
      </c>
      <c r="CJ47" s="8">
        <v>246</v>
      </c>
      <c r="CK47" s="8">
        <v>243</v>
      </c>
      <c r="CL47" s="8">
        <v>272</v>
      </c>
      <c r="CM47" s="8">
        <v>230</v>
      </c>
      <c r="CN47" s="8">
        <v>283</v>
      </c>
      <c r="CO47" s="8">
        <v>248</v>
      </c>
      <c r="CP47" s="8">
        <v>239</v>
      </c>
      <c r="CQ47" s="8">
        <v>257</v>
      </c>
      <c r="CR47" s="8">
        <v>247</v>
      </c>
      <c r="CS47" s="8">
        <v>235</v>
      </c>
      <c r="CT47" s="8">
        <v>195</v>
      </c>
      <c r="CU47" s="8">
        <v>221</v>
      </c>
      <c r="CV47" s="8">
        <v>203</v>
      </c>
      <c r="CW47" s="8">
        <v>211</v>
      </c>
      <c r="CX47" s="8">
        <v>211</v>
      </c>
      <c r="CY47" s="8">
        <v>195</v>
      </c>
      <c r="CZ47" s="8">
        <v>164</v>
      </c>
      <c r="DA47" s="8">
        <v>206</v>
      </c>
      <c r="DB47" s="8">
        <v>184</v>
      </c>
      <c r="DC47" s="8">
        <v>177</v>
      </c>
      <c r="DD47" s="8">
        <v>191</v>
      </c>
      <c r="DE47" s="8">
        <v>181</v>
      </c>
      <c r="DF47" s="8">
        <v>186</v>
      </c>
      <c r="DG47" s="8">
        <v>210</v>
      </c>
      <c r="DH47" s="8">
        <v>128</v>
      </c>
      <c r="DI47" s="8">
        <v>160</v>
      </c>
      <c r="DJ47" s="8">
        <v>119</v>
      </c>
      <c r="DK47" s="8">
        <v>139</v>
      </c>
      <c r="DL47" s="8">
        <v>110</v>
      </c>
      <c r="DM47" s="8">
        <v>102</v>
      </c>
      <c r="DN47" s="8">
        <v>83</v>
      </c>
      <c r="DO47" s="8">
        <v>122</v>
      </c>
      <c r="DP47" s="8">
        <v>89</v>
      </c>
      <c r="DQ47" s="8">
        <v>109</v>
      </c>
      <c r="DR47" s="8">
        <v>67</v>
      </c>
      <c r="DS47" s="8">
        <v>82</v>
      </c>
      <c r="DT47" s="8">
        <v>48</v>
      </c>
      <c r="DU47" s="8">
        <v>46</v>
      </c>
      <c r="DV47" s="8">
        <v>186</v>
      </c>
      <c r="DW47" s="8">
        <f t="shared" si="0"/>
        <v>10018</v>
      </c>
      <c r="DX47" s="8">
        <f t="shared" si="1"/>
        <v>1246</v>
      </c>
      <c r="DY47" s="8">
        <f t="shared" si="2"/>
        <v>4764</v>
      </c>
      <c r="DZ47" s="8">
        <f t="shared" si="3"/>
        <v>3573</v>
      </c>
    </row>
    <row r="48" spans="1:130" x14ac:dyDescent="0.2">
      <c r="A48" t="s">
        <v>210</v>
      </c>
      <c r="B48" t="s">
        <v>224</v>
      </c>
      <c r="C48" t="s">
        <v>225</v>
      </c>
      <c r="D48" s="8">
        <f>SUM(Table3253[[#This Row],[0]:[90]])</f>
        <v>5583</v>
      </c>
      <c r="E48" s="9">
        <f>SUM(Table3253[[#This Row],[0]:[15]])</f>
        <v>798</v>
      </c>
      <c r="F48" s="8">
        <f>SUM(Table3253[[#This Row],[16]:[64]])</f>
        <v>3281</v>
      </c>
      <c r="G48" s="8">
        <f>SUM(Table3253[[#This Row],[65]:[90]])</f>
        <v>1504</v>
      </c>
      <c r="H48" s="8">
        <f>SUM(Table3253[[#This Row],[85]:[90]])</f>
        <v>218</v>
      </c>
      <c r="I48" s="9">
        <f>SUM(Table3253[[#This Row],[0]:[17]])</f>
        <v>908</v>
      </c>
      <c r="J48" s="8">
        <f>SUM(Table3253[[#This Row],[18]:[64]])</f>
        <v>3171</v>
      </c>
      <c r="K48" s="9">
        <f>SUM(Table3253[[#This Row],[0]:[4]])</f>
        <v>204</v>
      </c>
      <c r="L48" s="8">
        <f>SUM(Table3253[[#This Row],[5]:[15]])</f>
        <v>594</v>
      </c>
      <c r="M48" s="8">
        <f>SUM(Table3253[[#This Row],[16]:[24]])</f>
        <v>473</v>
      </c>
      <c r="N48" s="8">
        <f>SUM(Table3253[[#This Row],[25]:[49]])</f>
        <v>1468</v>
      </c>
      <c r="O48" s="8">
        <f>SUM(Table3253[[#This Row],[50]:[64]])</f>
        <v>1340</v>
      </c>
      <c r="P48" s="8">
        <f>SUM(Table3253[[#This Row],[65]:[74]])</f>
        <v>790</v>
      </c>
      <c r="Q48" s="8">
        <f>SUM(Table3253[[#This Row],[75]:[84]])</f>
        <v>496</v>
      </c>
      <c r="R48" s="9">
        <f>SUM(Table3253[[#This Row],[5]:[9]])</f>
        <v>286</v>
      </c>
      <c r="S48" s="8">
        <f>SUM(Table3253[[#This Row],[10]:[14]])</f>
        <v>258</v>
      </c>
      <c r="T48" s="8">
        <f>SUM(Table3253[[#This Row],[15]:[19]])</f>
        <v>248</v>
      </c>
      <c r="U48" s="8">
        <f>SUM(Table3253[[#This Row],[20]:[24]])</f>
        <v>275</v>
      </c>
      <c r="V48" s="8">
        <f>SUM(Table3253[[#This Row],[25]:[29]])</f>
        <v>270</v>
      </c>
      <c r="W48" s="8">
        <f>SUM(Table3253[[#This Row],[30]:[34]])</f>
        <v>264</v>
      </c>
      <c r="X48" s="8">
        <f>SUM(Table3253[[#This Row],[35]:[39]])</f>
        <v>344</v>
      </c>
      <c r="Y48" s="8">
        <f>SUM(Table3253[[#This Row],[40]:[44]])</f>
        <v>278</v>
      </c>
      <c r="Z48" s="8">
        <f>SUM(Table3253[[#This Row],[45]:[49]])</f>
        <v>312</v>
      </c>
      <c r="AA48" s="8">
        <f>SUM(Table3253[[#This Row],[50]:[54]])</f>
        <v>405</v>
      </c>
      <c r="AB48" s="8">
        <f>SUM(Table3253[[#This Row],[55]:[59]])</f>
        <v>482</v>
      </c>
      <c r="AC48" s="8">
        <f>SUM(Table3253[[#This Row],[60]:[64]])</f>
        <v>453</v>
      </c>
      <c r="AD48" s="8">
        <f>SUM(Table3253[[#This Row],[65]:[69]])</f>
        <v>427</v>
      </c>
      <c r="AE48" s="8">
        <f>SUM(Table3253[[#This Row],[70]:[74]])</f>
        <v>363</v>
      </c>
      <c r="AF48" s="8">
        <f>SUM(Table3253[[#This Row],[75]:[79]])</f>
        <v>326</v>
      </c>
      <c r="AG48" s="8">
        <f>SUM(Table3253[[#This Row],[80]:[84]])</f>
        <v>170</v>
      </c>
      <c r="AH48" s="8">
        <f>SUM(Table3253[[#This Row],[85]:[89]])</f>
        <v>157</v>
      </c>
      <c r="AI48" s="8">
        <f>Table3253[[#This Row],[90]]</f>
        <v>61</v>
      </c>
      <c r="AJ48" s="9">
        <v>34</v>
      </c>
      <c r="AK48" s="8">
        <v>32</v>
      </c>
      <c r="AL48" s="8">
        <v>40</v>
      </c>
      <c r="AM48" s="8">
        <v>49</v>
      </c>
      <c r="AN48" s="8">
        <v>49</v>
      </c>
      <c r="AO48" s="8">
        <v>58</v>
      </c>
      <c r="AP48" s="8">
        <v>63</v>
      </c>
      <c r="AQ48" s="8">
        <v>51</v>
      </c>
      <c r="AR48" s="8">
        <v>51</v>
      </c>
      <c r="AS48" s="8">
        <v>63</v>
      </c>
      <c r="AT48" s="8">
        <v>50</v>
      </c>
      <c r="AU48" s="8">
        <v>58</v>
      </c>
      <c r="AV48" s="8">
        <v>50</v>
      </c>
      <c r="AW48" s="8">
        <v>47</v>
      </c>
      <c r="AX48" s="8">
        <v>53</v>
      </c>
      <c r="AY48" s="8">
        <v>50</v>
      </c>
      <c r="AZ48" s="8">
        <v>54</v>
      </c>
      <c r="BA48" s="8">
        <v>56</v>
      </c>
      <c r="BB48" s="8">
        <v>43</v>
      </c>
      <c r="BC48" s="8">
        <v>45</v>
      </c>
      <c r="BD48" s="8">
        <v>66</v>
      </c>
      <c r="BE48" s="8">
        <v>61</v>
      </c>
      <c r="BF48" s="8">
        <v>52</v>
      </c>
      <c r="BG48" s="8">
        <v>55</v>
      </c>
      <c r="BH48" s="8">
        <v>41</v>
      </c>
      <c r="BI48" s="8">
        <v>52</v>
      </c>
      <c r="BJ48" s="8">
        <v>62</v>
      </c>
      <c r="BK48" s="8">
        <v>43</v>
      </c>
      <c r="BL48" s="8">
        <v>55</v>
      </c>
      <c r="BM48" s="8">
        <v>58</v>
      </c>
      <c r="BN48" s="8">
        <v>53</v>
      </c>
      <c r="BO48" s="8">
        <v>51</v>
      </c>
      <c r="BP48" s="8">
        <v>49</v>
      </c>
      <c r="BQ48" s="8">
        <v>57</v>
      </c>
      <c r="BR48" s="8">
        <v>54</v>
      </c>
      <c r="BS48" s="8">
        <v>67</v>
      </c>
      <c r="BT48" s="8">
        <v>75</v>
      </c>
      <c r="BU48" s="8">
        <v>69</v>
      </c>
      <c r="BV48" s="8">
        <v>68</v>
      </c>
      <c r="BW48" s="8">
        <v>65</v>
      </c>
      <c r="BX48" s="8">
        <v>55</v>
      </c>
      <c r="BY48" s="8">
        <v>59</v>
      </c>
      <c r="BZ48" s="8">
        <v>62</v>
      </c>
      <c r="CA48" s="8">
        <v>53</v>
      </c>
      <c r="CB48" s="8">
        <v>49</v>
      </c>
      <c r="CC48" s="8">
        <v>53</v>
      </c>
      <c r="CD48" s="8">
        <v>52</v>
      </c>
      <c r="CE48" s="8">
        <v>63</v>
      </c>
      <c r="CF48" s="8">
        <v>65</v>
      </c>
      <c r="CG48" s="8">
        <v>79</v>
      </c>
      <c r="CH48" s="8">
        <v>73</v>
      </c>
      <c r="CI48" s="8">
        <v>90</v>
      </c>
      <c r="CJ48" s="8">
        <v>71</v>
      </c>
      <c r="CK48" s="8">
        <v>88</v>
      </c>
      <c r="CL48" s="8">
        <v>83</v>
      </c>
      <c r="CM48" s="8">
        <v>91</v>
      </c>
      <c r="CN48" s="8">
        <v>96</v>
      </c>
      <c r="CO48" s="8">
        <v>100</v>
      </c>
      <c r="CP48" s="8">
        <v>92</v>
      </c>
      <c r="CQ48" s="8">
        <v>103</v>
      </c>
      <c r="CR48" s="8">
        <v>94</v>
      </c>
      <c r="CS48" s="8">
        <v>101</v>
      </c>
      <c r="CT48" s="8">
        <v>78</v>
      </c>
      <c r="CU48" s="8">
        <v>103</v>
      </c>
      <c r="CV48" s="8">
        <v>77</v>
      </c>
      <c r="CW48" s="8">
        <v>84</v>
      </c>
      <c r="CX48" s="8">
        <v>85</v>
      </c>
      <c r="CY48" s="8">
        <v>88</v>
      </c>
      <c r="CZ48" s="8">
        <v>86</v>
      </c>
      <c r="DA48" s="8">
        <v>84</v>
      </c>
      <c r="DB48" s="8">
        <v>77</v>
      </c>
      <c r="DC48" s="8">
        <v>76</v>
      </c>
      <c r="DD48" s="8">
        <v>61</v>
      </c>
      <c r="DE48" s="8">
        <v>68</v>
      </c>
      <c r="DF48" s="8">
        <v>81</v>
      </c>
      <c r="DG48" s="8">
        <v>73</v>
      </c>
      <c r="DH48" s="8">
        <v>69</v>
      </c>
      <c r="DI48" s="8">
        <v>69</v>
      </c>
      <c r="DJ48" s="8">
        <v>67</v>
      </c>
      <c r="DK48" s="8">
        <v>48</v>
      </c>
      <c r="DL48" s="8">
        <v>38</v>
      </c>
      <c r="DM48" s="8">
        <v>46</v>
      </c>
      <c r="DN48" s="8">
        <v>30</v>
      </c>
      <c r="DO48" s="8">
        <v>33</v>
      </c>
      <c r="DP48" s="8">
        <v>23</v>
      </c>
      <c r="DQ48" s="8">
        <v>34</v>
      </c>
      <c r="DR48" s="8">
        <v>29</v>
      </c>
      <c r="DS48" s="8">
        <v>28</v>
      </c>
      <c r="DT48" s="8">
        <v>40</v>
      </c>
      <c r="DU48" s="8">
        <v>26</v>
      </c>
      <c r="DV48" s="8">
        <v>61</v>
      </c>
      <c r="DW48" s="8">
        <f t="shared" si="0"/>
        <v>3281</v>
      </c>
      <c r="DX48" s="8">
        <f t="shared" si="1"/>
        <v>363</v>
      </c>
      <c r="DY48" s="8">
        <f t="shared" si="2"/>
        <v>1468</v>
      </c>
      <c r="DZ48" s="8">
        <f t="shared" si="3"/>
        <v>1340</v>
      </c>
    </row>
    <row r="49" spans="1:130" x14ac:dyDescent="0.2">
      <c r="A49" t="s">
        <v>210</v>
      </c>
      <c r="B49" t="s">
        <v>226</v>
      </c>
      <c r="C49" t="s">
        <v>227</v>
      </c>
      <c r="D49" s="8">
        <f>SUM(Table3253[[#This Row],[0]:[90]])</f>
        <v>15767</v>
      </c>
      <c r="E49" s="8">
        <f>SUM(Table3253[[#This Row],[0]:[15]])</f>
        <v>2755</v>
      </c>
      <c r="F49" s="8">
        <f>SUM(Table3253[[#This Row],[16]:[64]])</f>
        <v>9853</v>
      </c>
      <c r="G49" s="8">
        <f>SUM(Table3253[[#This Row],[65]:[90]])</f>
        <v>3159</v>
      </c>
      <c r="H49" s="8">
        <f>SUM(Table3253[[#This Row],[85]:[90]])</f>
        <v>336</v>
      </c>
      <c r="I49" s="8">
        <f>SUM(Table3253[[#This Row],[0]:[17]])</f>
        <v>3078</v>
      </c>
      <c r="J49" s="8">
        <f>SUM(Table3253[[#This Row],[18]:[64]])</f>
        <v>9530</v>
      </c>
      <c r="K49" s="8">
        <f>SUM(Table3253[[#This Row],[0]:[4]])</f>
        <v>827</v>
      </c>
      <c r="L49" s="8">
        <f>SUM(Table3253[[#This Row],[5]:[15]])</f>
        <v>1928</v>
      </c>
      <c r="M49" s="8">
        <f>SUM(Table3253[[#This Row],[16]:[24]])</f>
        <v>1345</v>
      </c>
      <c r="N49" s="8">
        <f>SUM(Table3253[[#This Row],[25]:[49]])</f>
        <v>5046</v>
      </c>
      <c r="O49" s="8">
        <f>SUM(Table3253[[#This Row],[50]:[64]])</f>
        <v>3462</v>
      </c>
      <c r="P49" s="8">
        <f>SUM(Table3253[[#This Row],[65]:[74]])</f>
        <v>1672</v>
      </c>
      <c r="Q49" s="8">
        <f>SUM(Table3253[[#This Row],[75]:[84]])</f>
        <v>1151</v>
      </c>
      <c r="R49" s="8">
        <f>SUM(Table3253[[#This Row],[5]:[9]])</f>
        <v>885</v>
      </c>
      <c r="S49" s="8">
        <f>SUM(Table3253[[#This Row],[10]:[14]])</f>
        <v>886</v>
      </c>
      <c r="T49" s="8">
        <f>SUM(Table3253[[#This Row],[15]:[19]])</f>
        <v>812</v>
      </c>
      <c r="U49" s="8">
        <f>SUM(Table3253[[#This Row],[20]:[24]])</f>
        <v>690</v>
      </c>
      <c r="V49" s="8">
        <f>SUM(Table3253[[#This Row],[25]:[29]])</f>
        <v>1023</v>
      </c>
      <c r="W49" s="8">
        <f>SUM(Table3253[[#This Row],[30]:[34]])</f>
        <v>1174</v>
      </c>
      <c r="X49" s="8">
        <f>SUM(Table3253[[#This Row],[35]:[39]])</f>
        <v>981</v>
      </c>
      <c r="Y49" s="8">
        <f>SUM(Table3253[[#This Row],[40]:[44]])</f>
        <v>954</v>
      </c>
      <c r="Z49" s="8">
        <f>SUM(Table3253[[#This Row],[45]:[49]])</f>
        <v>914</v>
      </c>
      <c r="AA49" s="8">
        <f>SUM(Table3253[[#This Row],[50]:[54]])</f>
        <v>1144</v>
      </c>
      <c r="AB49" s="8">
        <f>SUM(Table3253[[#This Row],[55]:[59]])</f>
        <v>1191</v>
      </c>
      <c r="AC49" s="8">
        <f>SUM(Table3253[[#This Row],[60]:[64]])</f>
        <v>1127</v>
      </c>
      <c r="AD49" s="8">
        <f>SUM(Table3253[[#This Row],[65]:[69]])</f>
        <v>861</v>
      </c>
      <c r="AE49" s="8">
        <f>SUM(Table3253[[#This Row],[70]:[74]])</f>
        <v>811</v>
      </c>
      <c r="AF49" s="8">
        <f>SUM(Table3253[[#This Row],[75]:[79]])</f>
        <v>713</v>
      </c>
      <c r="AG49" s="8">
        <f>SUM(Table3253[[#This Row],[80]:[84]])</f>
        <v>438</v>
      </c>
      <c r="AH49" s="8">
        <f>SUM(Table3253[[#This Row],[85]:[89]])</f>
        <v>241</v>
      </c>
      <c r="AI49" s="8">
        <f>Table3253[[#This Row],[90]]</f>
        <v>95</v>
      </c>
      <c r="AJ49" s="8">
        <v>162</v>
      </c>
      <c r="AK49" s="8">
        <v>170</v>
      </c>
      <c r="AL49" s="8">
        <v>172</v>
      </c>
      <c r="AM49" s="8">
        <v>159</v>
      </c>
      <c r="AN49" s="8">
        <v>164</v>
      </c>
      <c r="AO49" s="8">
        <v>169</v>
      </c>
      <c r="AP49" s="8">
        <v>162</v>
      </c>
      <c r="AQ49" s="8">
        <v>187</v>
      </c>
      <c r="AR49" s="8">
        <v>186</v>
      </c>
      <c r="AS49" s="8">
        <v>181</v>
      </c>
      <c r="AT49" s="8">
        <v>175</v>
      </c>
      <c r="AU49" s="8">
        <v>181</v>
      </c>
      <c r="AV49" s="8">
        <v>182</v>
      </c>
      <c r="AW49" s="8">
        <v>170</v>
      </c>
      <c r="AX49" s="8">
        <v>178</v>
      </c>
      <c r="AY49" s="8">
        <v>157</v>
      </c>
      <c r="AZ49" s="8">
        <v>170</v>
      </c>
      <c r="BA49" s="8">
        <v>153</v>
      </c>
      <c r="BB49" s="8">
        <v>159</v>
      </c>
      <c r="BC49" s="8">
        <v>173</v>
      </c>
      <c r="BD49" s="8">
        <v>148</v>
      </c>
      <c r="BE49" s="8">
        <v>141</v>
      </c>
      <c r="BF49" s="8">
        <v>147</v>
      </c>
      <c r="BG49" s="8">
        <v>133</v>
      </c>
      <c r="BH49" s="8">
        <v>121</v>
      </c>
      <c r="BI49" s="8">
        <v>212</v>
      </c>
      <c r="BJ49" s="8">
        <v>188</v>
      </c>
      <c r="BK49" s="8">
        <v>206</v>
      </c>
      <c r="BL49" s="8">
        <v>198</v>
      </c>
      <c r="BM49" s="8">
        <v>219</v>
      </c>
      <c r="BN49" s="8">
        <v>235</v>
      </c>
      <c r="BO49" s="8">
        <v>231</v>
      </c>
      <c r="BP49" s="8">
        <v>253</v>
      </c>
      <c r="BQ49" s="8">
        <v>213</v>
      </c>
      <c r="BR49" s="8">
        <v>242</v>
      </c>
      <c r="BS49" s="8">
        <v>237</v>
      </c>
      <c r="BT49" s="8">
        <v>197</v>
      </c>
      <c r="BU49" s="8">
        <v>205</v>
      </c>
      <c r="BV49" s="8">
        <v>166</v>
      </c>
      <c r="BW49" s="8">
        <v>176</v>
      </c>
      <c r="BX49" s="8">
        <v>207</v>
      </c>
      <c r="BY49" s="8">
        <v>178</v>
      </c>
      <c r="BZ49" s="8">
        <v>188</v>
      </c>
      <c r="CA49" s="8">
        <v>191</v>
      </c>
      <c r="CB49" s="8">
        <v>190</v>
      </c>
      <c r="CC49" s="8">
        <v>160</v>
      </c>
      <c r="CD49" s="8">
        <v>176</v>
      </c>
      <c r="CE49" s="8">
        <v>195</v>
      </c>
      <c r="CF49" s="8">
        <v>199</v>
      </c>
      <c r="CG49" s="8">
        <v>184</v>
      </c>
      <c r="CH49" s="8">
        <v>194</v>
      </c>
      <c r="CI49" s="8">
        <v>230</v>
      </c>
      <c r="CJ49" s="8">
        <v>221</v>
      </c>
      <c r="CK49" s="8">
        <v>233</v>
      </c>
      <c r="CL49" s="8">
        <v>266</v>
      </c>
      <c r="CM49" s="8">
        <v>237</v>
      </c>
      <c r="CN49" s="8">
        <v>238</v>
      </c>
      <c r="CO49" s="8">
        <v>216</v>
      </c>
      <c r="CP49" s="8">
        <v>245</v>
      </c>
      <c r="CQ49" s="8">
        <v>255</v>
      </c>
      <c r="CR49" s="8">
        <v>238</v>
      </c>
      <c r="CS49" s="8">
        <v>243</v>
      </c>
      <c r="CT49" s="8">
        <v>228</v>
      </c>
      <c r="CU49" s="8">
        <v>201</v>
      </c>
      <c r="CV49" s="8">
        <v>217</v>
      </c>
      <c r="CW49" s="8">
        <v>181</v>
      </c>
      <c r="CX49" s="8">
        <v>171</v>
      </c>
      <c r="CY49" s="8">
        <v>179</v>
      </c>
      <c r="CZ49" s="8">
        <v>167</v>
      </c>
      <c r="DA49" s="8">
        <v>163</v>
      </c>
      <c r="DB49" s="8">
        <v>170</v>
      </c>
      <c r="DC49" s="8">
        <v>173</v>
      </c>
      <c r="DD49" s="8">
        <v>166</v>
      </c>
      <c r="DE49" s="8">
        <v>132</v>
      </c>
      <c r="DF49" s="8">
        <v>170</v>
      </c>
      <c r="DG49" s="8">
        <v>193</v>
      </c>
      <c r="DH49" s="8">
        <v>137</v>
      </c>
      <c r="DI49" s="8">
        <v>145</v>
      </c>
      <c r="DJ49" s="8">
        <v>121</v>
      </c>
      <c r="DK49" s="8">
        <v>117</v>
      </c>
      <c r="DL49" s="8">
        <v>106</v>
      </c>
      <c r="DM49" s="8">
        <v>74</v>
      </c>
      <c r="DN49" s="8">
        <v>106</v>
      </c>
      <c r="DO49" s="8">
        <v>92</v>
      </c>
      <c r="DP49" s="8">
        <v>60</v>
      </c>
      <c r="DQ49" s="8">
        <v>74</v>
      </c>
      <c r="DR49" s="8">
        <v>66</v>
      </c>
      <c r="DS49" s="8">
        <v>36</v>
      </c>
      <c r="DT49" s="8">
        <v>50</v>
      </c>
      <c r="DU49" s="8">
        <v>15</v>
      </c>
      <c r="DV49" s="8">
        <v>95</v>
      </c>
      <c r="DW49" s="8">
        <f t="shared" si="0"/>
        <v>9853</v>
      </c>
      <c r="DX49" s="8">
        <f t="shared" si="1"/>
        <v>1022</v>
      </c>
      <c r="DY49" s="8">
        <f t="shared" si="2"/>
        <v>5046</v>
      </c>
      <c r="DZ49" s="8">
        <f t="shared" si="3"/>
        <v>3462</v>
      </c>
    </row>
    <row r="50" spans="1:130" x14ac:dyDescent="0.2">
      <c r="A50" t="s">
        <v>210</v>
      </c>
      <c r="B50" t="s">
        <v>228</v>
      </c>
      <c r="C50" t="s">
        <v>229</v>
      </c>
      <c r="D50" s="8">
        <f>SUM(Table3253[[#This Row],[0]:[90]])</f>
        <v>11550</v>
      </c>
      <c r="E50" s="8">
        <f>SUM(Table3253[[#This Row],[0]:[15]])</f>
        <v>1995</v>
      </c>
      <c r="F50" s="8">
        <f>SUM(Table3253[[#This Row],[16]:[64]])</f>
        <v>7307</v>
      </c>
      <c r="G50" s="8">
        <f>SUM(Table3253[[#This Row],[65]:[90]])</f>
        <v>2248</v>
      </c>
      <c r="H50" s="8">
        <f>SUM(Table3253[[#This Row],[85]:[90]])</f>
        <v>225</v>
      </c>
      <c r="I50" s="8">
        <f>SUM(Table3253[[#This Row],[0]:[17]])</f>
        <v>2267</v>
      </c>
      <c r="J50" s="8">
        <f>SUM(Table3253[[#This Row],[18]:[64]])</f>
        <v>7035</v>
      </c>
      <c r="K50" s="8">
        <f>SUM(Table3253[[#This Row],[0]:[4]])</f>
        <v>550</v>
      </c>
      <c r="L50" s="8">
        <f>SUM(Table3253[[#This Row],[5]:[15]])</f>
        <v>1445</v>
      </c>
      <c r="M50" s="8">
        <f>SUM(Table3253[[#This Row],[16]:[24]])</f>
        <v>1147</v>
      </c>
      <c r="N50" s="8">
        <f>SUM(Table3253[[#This Row],[25]:[49]])</f>
        <v>3724</v>
      </c>
      <c r="O50" s="8">
        <f>SUM(Table3253[[#This Row],[50]:[64]])</f>
        <v>2436</v>
      </c>
      <c r="P50" s="8">
        <f>SUM(Table3253[[#This Row],[65]:[74]])</f>
        <v>1264</v>
      </c>
      <c r="Q50" s="8">
        <f>SUM(Table3253[[#This Row],[75]:[84]])</f>
        <v>759</v>
      </c>
      <c r="R50" s="8">
        <f>SUM(Table3253[[#This Row],[5]:[9]])</f>
        <v>672</v>
      </c>
      <c r="S50" s="8">
        <f>SUM(Table3253[[#This Row],[10]:[14]])</f>
        <v>654</v>
      </c>
      <c r="T50" s="8">
        <f>SUM(Table3253[[#This Row],[15]:[19]])</f>
        <v>656</v>
      </c>
      <c r="U50" s="8">
        <f>SUM(Table3253[[#This Row],[20]:[24]])</f>
        <v>610</v>
      </c>
      <c r="V50" s="8">
        <f>SUM(Table3253[[#This Row],[25]:[29]])</f>
        <v>691</v>
      </c>
      <c r="W50" s="8">
        <f>SUM(Table3253[[#This Row],[30]:[34]])</f>
        <v>748</v>
      </c>
      <c r="X50" s="8">
        <f>SUM(Table3253[[#This Row],[35]:[39]])</f>
        <v>819</v>
      </c>
      <c r="Y50" s="8">
        <f>SUM(Table3253[[#This Row],[40]:[44]])</f>
        <v>781</v>
      </c>
      <c r="Z50" s="8">
        <f>SUM(Table3253[[#This Row],[45]:[49]])</f>
        <v>685</v>
      </c>
      <c r="AA50" s="8">
        <f>SUM(Table3253[[#This Row],[50]:[54]])</f>
        <v>872</v>
      </c>
      <c r="AB50" s="8">
        <f>SUM(Table3253[[#This Row],[55]:[59]])</f>
        <v>804</v>
      </c>
      <c r="AC50" s="8">
        <f>SUM(Table3253[[#This Row],[60]:[64]])</f>
        <v>760</v>
      </c>
      <c r="AD50" s="8">
        <f>SUM(Table3253[[#This Row],[65]:[69]])</f>
        <v>650</v>
      </c>
      <c r="AE50" s="8">
        <f>SUM(Table3253[[#This Row],[70]:[74]])</f>
        <v>614</v>
      </c>
      <c r="AF50" s="8">
        <f>SUM(Table3253[[#This Row],[75]:[79]])</f>
        <v>437</v>
      </c>
      <c r="AG50" s="8">
        <f>SUM(Table3253[[#This Row],[80]:[84]])</f>
        <v>322</v>
      </c>
      <c r="AH50" s="8">
        <f>SUM(Table3253[[#This Row],[85]:[89]])</f>
        <v>147</v>
      </c>
      <c r="AI50" s="8">
        <f>Table3253[[#This Row],[90]]</f>
        <v>78</v>
      </c>
      <c r="AJ50" s="8">
        <v>91</v>
      </c>
      <c r="AK50" s="8">
        <v>116</v>
      </c>
      <c r="AL50" s="8">
        <v>122</v>
      </c>
      <c r="AM50" s="8">
        <v>115</v>
      </c>
      <c r="AN50" s="8">
        <v>106</v>
      </c>
      <c r="AO50" s="8">
        <v>129</v>
      </c>
      <c r="AP50" s="8">
        <v>139</v>
      </c>
      <c r="AQ50" s="8">
        <v>136</v>
      </c>
      <c r="AR50" s="8">
        <v>138</v>
      </c>
      <c r="AS50" s="8">
        <v>130</v>
      </c>
      <c r="AT50" s="8">
        <v>135</v>
      </c>
      <c r="AU50" s="8">
        <v>144</v>
      </c>
      <c r="AV50" s="8">
        <v>123</v>
      </c>
      <c r="AW50" s="8">
        <v>128</v>
      </c>
      <c r="AX50" s="8">
        <v>124</v>
      </c>
      <c r="AY50" s="8">
        <v>119</v>
      </c>
      <c r="AZ50" s="8">
        <v>140</v>
      </c>
      <c r="BA50" s="8">
        <v>132</v>
      </c>
      <c r="BB50" s="8">
        <v>130</v>
      </c>
      <c r="BC50" s="8">
        <v>135</v>
      </c>
      <c r="BD50" s="8">
        <v>157</v>
      </c>
      <c r="BE50" s="8">
        <v>106</v>
      </c>
      <c r="BF50" s="8">
        <v>112</v>
      </c>
      <c r="BG50" s="8">
        <v>125</v>
      </c>
      <c r="BH50" s="8">
        <v>110</v>
      </c>
      <c r="BI50" s="8">
        <v>139</v>
      </c>
      <c r="BJ50" s="8">
        <v>138</v>
      </c>
      <c r="BK50" s="8">
        <v>131</v>
      </c>
      <c r="BL50" s="8">
        <v>155</v>
      </c>
      <c r="BM50" s="8">
        <v>128</v>
      </c>
      <c r="BN50" s="8">
        <v>149</v>
      </c>
      <c r="BO50" s="8">
        <v>132</v>
      </c>
      <c r="BP50" s="8">
        <v>155</v>
      </c>
      <c r="BQ50" s="8">
        <v>168</v>
      </c>
      <c r="BR50" s="8">
        <v>144</v>
      </c>
      <c r="BS50" s="8">
        <v>165</v>
      </c>
      <c r="BT50" s="8">
        <v>166</v>
      </c>
      <c r="BU50" s="8">
        <v>151</v>
      </c>
      <c r="BV50" s="8">
        <v>171</v>
      </c>
      <c r="BW50" s="8">
        <v>166</v>
      </c>
      <c r="BX50" s="8">
        <v>163</v>
      </c>
      <c r="BY50" s="8">
        <v>157</v>
      </c>
      <c r="BZ50" s="8">
        <v>156</v>
      </c>
      <c r="CA50" s="8">
        <v>178</v>
      </c>
      <c r="CB50" s="8">
        <v>127</v>
      </c>
      <c r="CC50" s="8">
        <v>148</v>
      </c>
      <c r="CD50" s="8">
        <v>136</v>
      </c>
      <c r="CE50" s="8">
        <v>112</v>
      </c>
      <c r="CF50" s="8">
        <v>127</v>
      </c>
      <c r="CG50" s="8">
        <v>162</v>
      </c>
      <c r="CH50" s="8">
        <v>166</v>
      </c>
      <c r="CI50" s="8">
        <v>187</v>
      </c>
      <c r="CJ50" s="8">
        <v>167</v>
      </c>
      <c r="CK50" s="8">
        <v>189</v>
      </c>
      <c r="CL50" s="8">
        <v>163</v>
      </c>
      <c r="CM50" s="8">
        <v>165</v>
      </c>
      <c r="CN50" s="8">
        <v>153</v>
      </c>
      <c r="CO50" s="8">
        <v>156</v>
      </c>
      <c r="CP50" s="8">
        <v>171</v>
      </c>
      <c r="CQ50" s="8">
        <v>159</v>
      </c>
      <c r="CR50" s="8">
        <v>164</v>
      </c>
      <c r="CS50" s="8">
        <v>158</v>
      </c>
      <c r="CT50" s="8">
        <v>146</v>
      </c>
      <c r="CU50" s="8">
        <v>153</v>
      </c>
      <c r="CV50" s="8">
        <v>139</v>
      </c>
      <c r="CW50" s="8">
        <v>139</v>
      </c>
      <c r="CX50" s="8">
        <v>131</v>
      </c>
      <c r="CY50" s="8">
        <v>128</v>
      </c>
      <c r="CZ50" s="8">
        <v>123</v>
      </c>
      <c r="DA50" s="8">
        <v>129</v>
      </c>
      <c r="DB50" s="8">
        <v>105</v>
      </c>
      <c r="DC50" s="8">
        <v>128</v>
      </c>
      <c r="DD50" s="8">
        <v>117</v>
      </c>
      <c r="DE50" s="8">
        <v>128</v>
      </c>
      <c r="DF50" s="8">
        <v>136</v>
      </c>
      <c r="DG50" s="8">
        <v>116</v>
      </c>
      <c r="DH50" s="8">
        <v>91</v>
      </c>
      <c r="DI50" s="8">
        <v>81</v>
      </c>
      <c r="DJ50" s="8">
        <v>79</v>
      </c>
      <c r="DK50" s="8">
        <v>70</v>
      </c>
      <c r="DL50" s="8">
        <v>77</v>
      </c>
      <c r="DM50" s="8">
        <v>71</v>
      </c>
      <c r="DN50" s="8">
        <v>65</v>
      </c>
      <c r="DO50" s="8">
        <v>57</v>
      </c>
      <c r="DP50" s="8">
        <v>52</v>
      </c>
      <c r="DQ50" s="8">
        <v>52</v>
      </c>
      <c r="DR50" s="8">
        <v>34</v>
      </c>
      <c r="DS50" s="8">
        <v>23</v>
      </c>
      <c r="DT50" s="8">
        <v>15</v>
      </c>
      <c r="DU50" s="8">
        <v>23</v>
      </c>
      <c r="DV50" s="8">
        <v>78</v>
      </c>
      <c r="DW50" s="8">
        <f t="shared" si="0"/>
        <v>7307</v>
      </c>
      <c r="DX50" s="8">
        <f t="shared" si="1"/>
        <v>875</v>
      </c>
      <c r="DY50" s="8">
        <f t="shared" si="2"/>
        <v>3724</v>
      </c>
      <c r="DZ50" s="8">
        <f t="shared" si="3"/>
        <v>2436</v>
      </c>
    </row>
    <row r="51" spans="1:130" x14ac:dyDescent="0.2">
      <c r="A51" t="s">
        <v>210</v>
      </c>
      <c r="B51" t="s">
        <v>230</v>
      </c>
      <c r="C51" t="s">
        <v>231</v>
      </c>
      <c r="D51" s="8">
        <f>SUM(Table3253[[#This Row],[0]:[90]])</f>
        <v>5923</v>
      </c>
      <c r="E51" s="8">
        <f>SUM(Table3253[[#This Row],[0]:[15]])</f>
        <v>868</v>
      </c>
      <c r="F51" s="8">
        <f>SUM(Table3253[[#This Row],[16]:[64]])</f>
        <v>3612</v>
      </c>
      <c r="G51" s="8">
        <f>SUM(Table3253[[#This Row],[65]:[90]])</f>
        <v>1443</v>
      </c>
      <c r="H51" s="8">
        <f>SUM(Table3253[[#This Row],[85]:[90]])</f>
        <v>115</v>
      </c>
      <c r="I51" s="8">
        <f>SUM(Table3253[[#This Row],[0]:[17]])</f>
        <v>1019</v>
      </c>
      <c r="J51" s="8">
        <f>SUM(Table3253[[#This Row],[18]:[64]])</f>
        <v>3461</v>
      </c>
      <c r="K51" s="8">
        <f>SUM(Table3253[[#This Row],[0]:[4]])</f>
        <v>236</v>
      </c>
      <c r="L51" s="8">
        <f>SUM(Table3253[[#This Row],[5]:[15]])</f>
        <v>632</v>
      </c>
      <c r="M51" s="8">
        <f>SUM(Table3253[[#This Row],[16]:[24]])</f>
        <v>601</v>
      </c>
      <c r="N51" s="8">
        <f>SUM(Table3253[[#This Row],[25]:[49]])</f>
        <v>1601</v>
      </c>
      <c r="O51" s="8">
        <f>SUM(Table3253[[#This Row],[50]:[64]])</f>
        <v>1410</v>
      </c>
      <c r="P51" s="8">
        <f>SUM(Table3253[[#This Row],[65]:[74]])</f>
        <v>878</v>
      </c>
      <c r="Q51" s="8">
        <f>SUM(Table3253[[#This Row],[75]:[84]])</f>
        <v>450</v>
      </c>
      <c r="R51" s="8">
        <f>SUM(Table3253[[#This Row],[5]:[9]])</f>
        <v>274</v>
      </c>
      <c r="S51" s="8">
        <f>SUM(Table3253[[#This Row],[10]:[14]])</f>
        <v>296</v>
      </c>
      <c r="T51" s="8">
        <f>SUM(Table3253[[#This Row],[15]:[19]])</f>
        <v>364</v>
      </c>
      <c r="U51" s="8">
        <f>SUM(Table3253[[#This Row],[20]:[24]])</f>
        <v>299</v>
      </c>
      <c r="V51" s="8">
        <f>SUM(Table3253[[#This Row],[25]:[29]])</f>
        <v>314</v>
      </c>
      <c r="W51" s="8">
        <f>SUM(Table3253[[#This Row],[30]:[34]])</f>
        <v>318</v>
      </c>
      <c r="X51" s="8">
        <f>SUM(Table3253[[#This Row],[35]:[39]])</f>
        <v>296</v>
      </c>
      <c r="Y51" s="8">
        <f>SUM(Table3253[[#This Row],[40]:[44]])</f>
        <v>306</v>
      </c>
      <c r="Z51" s="8">
        <f>SUM(Table3253[[#This Row],[45]:[49]])</f>
        <v>367</v>
      </c>
      <c r="AA51" s="8">
        <f>SUM(Table3253[[#This Row],[50]:[54]])</f>
        <v>441</v>
      </c>
      <c r="AB51" s="8">
        <f>SUM(Table3253[[#This Row],[55]:[59]])</f>
        <v>478</v>
      </c>
      <c r="AC51" s="8">
        <f>SUM(Table3253[[#This Row],[60]:[64]])</f>
        <v>491</v>
      </c>
      <c r="AD51" s="8">
        <f>SUM(Table3253[[#This Row],[65]:[69]])</f>
        <v>462</v>
      </c>
      <c r="AE51" s="8">
        <f>SUM(Table3253[[#This Row],[70]:[74]])</f>
        <v>416</v>
      </c>
      <c r="AF51" s="8">
        <f>SUM(Table3253[[#This Row],[75]:[79]])</f>
        <v>265</v>
      </c>
      <c r="AG51" s="8">
        <f>SUM(Table3253[[#This Row],[80]:[84]])</f>
        <v>185</v>
      </c>
      <c r="AH51" s="8">
        <f>SUM(Table3253[[#This Row],[85]:[89]])</f>
        <v>73</v>
      </c>
      <c r="AI51" s="8">
        <f>Table3253[[#This Row],[90]]</f>
        <v>42</v>
      </c>
      <c r="AJ51" s="8">
        <v>39</v>
      </c>
      <c r="AK51" s="8">
        <v>51</v>
      </c>
      <c r="AL51" s="8">
        <v>52</v>
      </c>
      <c r="AM51" s="8">
        <v>47</v>
      </c>
      <c r="AN51" s="8">
        <v>47</v>
      </c>
      <c r="AO51" s="8">
        <v>50</v>
      </c>
      <c r="AP51" s="8">
        <v>50</v>
      </c>
      <c r="AQ51" s="8">
        <v>48</v>
      </c>
      <c r="AR51" s="8">
        <v>62</v>
      </c>
      <c r="AS51" s="8">
        <v>64</v>
      </c>
      <c r="AT51" s="8">
        <v>66</v>
      </c>
      <c r="AU51" s="8">
        <v>54</v>
      </c>
      <c r="AV51" s="8">
        <v>65</v>
      </c>
      <c r="AW51" s="8">
        <v>41</v>
      </c>
      <c r="AX51" s="8">
        <v>70</v>
      </c>
      <c r="AY51" s="8">
        <v>62</v>
      </c>
      <c r="AZ51" s="8">
        <v>70</v>
      </c>
      <c r="BA51" s="8">
        <v>81</v>
      </c>
      <c r="BB51" s="8">
        <v>88</v>
      </c>
      <c r="BC51" s="8">
        <v>63</v>
      </c>
      <c r="BD51" s="8">
        <v>79</v>
      </c>
      <c r="BE51" s="8">
        <v>65</v>
      </c>
      <c r="BF51" s="8">
        <v>55</v>
      </c>
      <c r="BG51" s="8">
        <v>57</v>
      </c>
      <c r="BH51" s="8">
        <v>43</v>
      </c>
      <c r="BI51" s="8">
        <v>59</v>
      </c>
      <c r="BJ51" s="8">
        <v>65</v>
      </c>
      <c r="BK51" s="8">
        <v>64</v>
      </c>
      <c r="BL51" s="8">
        <v>56</v>
      </c>
      <c r="BM51" s="8">
        <v>70</v>
      </c>
      <c r="BN51" s="8">
        <v>54</v>
      </c>
      <c r="BO51" s="8">
        <v>69</v>
      </c>
      <c r="BP51" s="8">
        <v>72</v>
      </c>
      <c r="BQ51" s="8">
        <v>60</v>
      </c>
      <c r="BR51" s="8">
        <v>63</v>
      </c>
      <c r="BS51" s="8">
        <v>51</v>
      </c>
      <c r="BT51" s="8">
        <v>66</v>
      </c>
      <c r="BU51" s="8">
        <v>60</v>
      </c>
      <c r="BV51" s="8">
        <v>58</v>
      </c>
      <c r="BW51" s="8">
        <v>61</v>
      </c>
      <c r="BX51" s="8">
        <v>66</v>
      </c>
      <c r="BY51" s="8">
        <v>61</v>
      </c>
      <c r="BZ51" s="8">
        <v>68</v>
      </c>
      <c r="CA51" s="8">
        <v>56</v>
      </c>
      <c r="CB51" s="8">
        <v>55</v>
      </c>
      <c r="CC51" s="8">
        <v>76</v>
      </c>
      <c r="CD51" s="8">
        <v>65</v>
      </c>
      <c r="CE51" s="8">
        <v>75</v>
      </c>
      <c r="CF51" s="8">
        <v>70</v>
      </c>
      <c r="CG51" s="8">
        <v>81</v>
      </c>
      <c r="CH51" s="8">
        <v>79</v>
      </c>
      <c r="CI51" s="8">
        <v>94</v>
      </c>
      <c r="CJ51" s="8">
        <v>91</v>
      </c>
      <c r="CK51" s="8">
        <v>87</v>
      </c>
      <c r="CL51" s="8">
        <v>90</v>
      </c>
      <c r="CM51" s="8">
        <v>94</v>
      </c>
      <c r="CN51" s="8">
        <v>104</v>
      </c>
      <c r="CO51" s="8">
        <v>86</v>
      </c>
      <c r="CP51" s="8">
        <v>112</v>
      </c>
      <c r="CQ51" s="8">
        <v>82</v>
      </c>
      <c r="CR51" s="8">
        <v>103</v>
      </c>
      <c r="CS51" s="8">
        <v>112</v>
      </c>
      <c r="CT51" s="8">
        <v>89</v>
      </c>
      <c r="CU51" s="8">
        <v>96</v>
      </c>
      <c r="CV51" s="8">
        <v>91</v>
      </c>
      <c r="CW51" s="8">
        <v>100</v>
      </c>
      <c r="CX51" s="8">
        <v>79</v>
      </c>
      <c r="CY51" s="8">
        <v>101</v>
      </c>
      <c r="CZ51" s="8">
        <v>81</v>
      </c>
      <c r="DA51" s="8">
        <v>101</v>
      </c>
      <c r="DB51" s="8">
        <v>84</v>
      </c>
      <c r="DC51" s="8">
        <v>86</v>
      </c>
      <c r="DD51" s="8">
        <v>70</v>
      </c>
      <c r="DE51" s="8">
        <v>90</v>
      </c>
      <c r="DF51" s="8">
        <v>86</v>
      </c>
      <c r="DG51" s="8">
        <v>49</v>
      </c>
      <c r="DH51" s="8">
        <v>56</v>
      </c>
      <c r="DI51" s="8">
        <v>68</v>
      </c>
      <c r="DJ51" s="8">
        <v>54</v>
      </c>
      <c r="DK51" s="8">
        <v>38</v>
      </c>
      <c r="DL51" s="8">
        <v>48</v>
      </c>
      <c r="DM51" s="8">
        <v>37</v>
      </c>
      <c r="DN51" s="8">
        <v>39</v>
      </c>
      <c r="DO51" s="8">
        <v>35</v>
      </c>
      <c r="DP51" s="8">
        <v>26</v>
      </c>
      <c r="DQ51" s="8">
        <v>15</v>
      </c>
      <c r="DR51" s="8">
        <v>20</v>
      </c>
      <c r="DS51" s="8">
        <v>14</v>
      </c>
      <c r="DT51" s="8">
        <v>11</v>
      </c>
      <c r="DU51" s="8">
        <v>13</v>
      </c>
      <c r="DV51" s="8">
        <v>42</v>
      </c>
      <c r="DW51" s="8">
        <f t="shared" si="0"/>
        <v>3612</v>
      </c>
      <c r="DX51" s="8">
        <f t="shared" si="1"/>
        <v>450</v>
      </c>
      <c r="DY51" s="8">
        <f t="shared" si="2"/>
        <v>1601</v>
      </c>
      <c r="DZ51" s="8">
        <f t="shared" si="3"/>
        <v>1410</v>
      </c>
    </row>
    <row r="52" spans="1:130" x14ac:dyDescent="0.2">
      <c r="A52" t="s">
        <v>210</v>
      </c>
      <c r="B52" t="s">
        <v>232</v>
      </c>
      <c r="C52" t="s">
        <v>233</v>
      </c>
      <c r="D52" s="8">
        <f>SUM(Table3253[[#This Row],[0]:[90]])</f>
        <v>9922</v>
      </c>
      <c r="E52" s="8">
        <f>SUM(Table3253[[#This Row],[0]:[15]])</f>
        <v>1635</v>
      </c>
      <c r="F52" s="8">
        <f>SUM(Table3253[[#This Row],[16]:[64]])</f>
        <v>5970</v>
      </c>
      <c r="G52" s="8">
        <f>SUM(Table3253[[#This Row],[65]:[90]])</f>
        <v>2317</v>
      </c>
      <c r="H52" s="8">
        <f>SUM(Table3253[[#This Row],[85]:[90]])</f>
        <v>335</v>
      </c>
      <c r="I52" s="8">
        <f>SUM(Table3253[[#This Row],[0]:[17]])</f>
        <v>1850</v>
      </c>
      <c r="J52" s="8">
        <f>SUM(Table3253[[#This Row],[18]:[64]])</f>
        <v>5755</v>
      </c>
      <c r="K52" s="8">
        <f>SUM(Table3253[[#This Row],[0]:[4]])</f>
        <v>441</v>
      </c>
      <c r="L52" s="8">
        <f>SUM(Table3253[[#This Row],[5]:[15]])</f>
        <v>1194</v>
      </c>
      <c r="M52" s="8">
        <f>SUM(Table3253[[#This Row],[16]:[24]])</f>
        <v>902</v>
      </c>
      <c r="N52" s="8">
        <f>SUM(Table3253[[#This Row],[25]:[49]])</f>
        <v>2842</v>
      </c>
      <c r="O52" s="8">
        <f>SUM(Table3253[[#This Row],[50]:[64]])</f>
        <v>2226</v>
      </c>
      <c r="P52" s="8">
        <f>SUM(Table3253[[#This Row],[65]:[74]])</f>
        <v>1115</v>
      </c>
      <c r="Q52" s="8">
        <f>SUM(Table3253[[#This Row],[75]:[84]])</f>
        <v>867</v>
      </c>
      <c r="R52" s="8">
        <f>SUM(Table3253[[#This Row],[5]:[9]])</f>
        <v>543</v>
      </c>
      <c r="S52" s="8">
        <f>SUM(Table3253[[#This Row],[10]:[14]])</f>
        <v>542</v>
      </c>
      <c r="T52" s="8">
        <f>SUM(Table3253[[#This Row],[15]:[19]])</f>
        <v>515</v>
      </c>
      <c r="U52" s="8">
        <f>SUM(Table3253[[#This Row],[20]:[24]])</f>
        <v>496</v>
      </c>
      <c r="V52" s="8">
        <f>SUM(Table3253[[#This Row],[25]:[29]])</f>
        <v>580</v>
      </c>
      <c r="W52" s="8">
        <f>SUM(Table3253[[#This Row],[30]:[34]])</f>
        <v>558</v>
      </c>
      <c r="X52" s="8">
        <f>SUM(Table3253[[#This Row],[35]:[39]])</f>
        <v>648</v>
      </c>
      <c r="Y52" s="8">
        <f>SUM(Table3253[[#This Row],[40]:[44]])</f>
        <v>508</v>
      </c>
      <c r="Z52" s="8">
        <f>SUM(Table3253[[#This Row],[45]:[49]])</f>
        <v>548</v>
      </c>
      <c r="AA52" s="8">
        <f>SUM(Table3253[[#This Row],[50]:[54]])</f>
        <v>770</v>
      </c>
      <c r="AB52" s="8">
        <f>SUM(Table3253[[#This Row],[55]:[59]])</f>
        <v>801</v>
      </c>
      <c r="AC52" s="8">
        <f>SUM(Table3253[[#This Row],[60]:[64]])</f>
        <v>655</v>
      </c>
      <c r="AD52" s="8">
        <f>SUM(Table3253[[#This Row],[65]:[69]])</f>
        <v>588</v>
      </c>
      <c r="AE52" s="8">
        <f>SUM(Table3253[[#This Row],[70]:[74]])</f>
        <v>527</v>
      </c>
      <c r="AF52" s="8">
        <f>SUM(Table3253[[#This Row],[75]:[79]])</f>
        <v>529</v>
      </c>
      <c r="AG52" s="8">
        <f>SUM(Table3253[[#This Row],[80]:[84]])</f>
        <v>338</v>
      </c>
      <c r="AH52" s="8">
        <f>SUM(Table3253[[#This Row],[85]:[89]])</f>
        <v>228</v>
      </c>
      <c r="AI52" s="8">
        <f>Table3253[[#This Row],[90]]</f>
        <v>107</v>
      </c>
      <c r="AJ52" s="8">
        <v>81</v>
      </c>
      <c r="AK52" s="8">
        <v>89</v>
      </c>
      <c r="AL52" s="8">
        <v>78</v>
      </c>
      <c r="AM52" s="8">
        <v>100</v>
      </c>
      <c r="AN52" s="8">
        <v>93</v>
      </c>
      <c r="AO52" s="8">
        <v>100</v>
      </c>
      <c r="AP52" s="8">
        <v>101</v>
      </c>
      <c r="AQ52" s="8">
        <v>113</v>
      </c>
      <c r="AR52" s="8">
        <v>125</v>
      </c>
      <c r="AS52" s="8">
        <v>104</v>
      </c>
      <c r="AT52" s="8">
        <v>98</v>
      </c>
      <c r="AU52" s="8">
        <v>117</v>
      </c>
      <c r="AV52" s="8">
        <v>103</v>
      </c>
      <c r="AW52" s="8">
        <v>111</v>
      </c>
      <c r="AX52" s="8">
        <v>113</v>
      </c>
      <c r="AY52" s="8">
        <v>109</v>
      </c>
      <c r="AZ52" s="8">
        <v>110</v>
      </c>
      <c r="BA52" s="8">
        <v>105</v>
      </c>
      <c r="BB52" s="8">
        <v>101</v>
      </c>
      <c r="BC52" s="8">
        <v>90</v>
      </c>
      <c r="BD52" s="8">
        <v>120</v>
      </c>
      <c r="BE52" s="8">
        <v>103</v>
      </c>
      <c r="BF52" s="8">
        <v>93</v>
      </c>
      <c r="BG52" s="8">
        <v>81</v>
      </c>
      <c r="BH52" s="8">
        <v>99</v>
      </c>
      <c r="BI52" s="8">
        <v>123</v>
      </c>
      <c r="BJ52" s="8">
        <v>97</v>
      </c>
      <c r="BK52" s="8">
        <v>136</v>
      </c>
      <c r="BL52" s="8">
        <v>111</v>
      </c>
      <c r="BM52" s="8">
        <v>113</v>
      </c>
      <c r="BN52" s="8">
        <v>103</v>
      </c>
      <c r="BO52" s="8">
        <v>132</v>
      </c>
      <c r="BP52" s="8">
        <v>118</v>
      </c>
      <c r="BQ52" s="8">
        <v>99</v>
      </c>
      <c r="BR52" s="8">
        <v>106</v>
      </c>
      <c r="BS52" s="8">
        <v>125</v>
      </c>
      <c r="BT52" s="8">
        <v>157</v>
      </c>
      <c r="BU52" s="8">
        <v>128</v>
      </c>
      <c r="BV52" s="8">
        <v>123</v>
      </c>
      <c r="BW52" s="8">
        <v>115</v>
      </c>
      <c r="BX52" s="8">
        <v>112</v>
      </c>
      <c r="BY52" s="8">
        <v>97</v>
      </c>
      <c r="BZ52" s="8">
        <v>107</v>
      </c>
      <c r="CA52" s="8">
        <v>105</v>
      </c>
      <c r="CB52" s="8">
        <v>87</v>
      </c>
      <c r="CC52" s="8">
        <v>106</v>
      </c>
      <c r="CD52" s="8">
        <v>91</v>
      </c>
      <c r="CE52" s="8">
        <v>110</v>
      </c>
      <c r="CF52" s="8">
        <v>121</v>
      </c>
      <c r="CG52" s="8">
        <v>120</v>
      </c>
      <c r="CH52" s="8">
        <v>147</v>
      </c>
      <c r="CI52" s="8">
        <v>169</v>
      </c>
      <c r="CJ52" s="8">
        <v>156</v>
      </c>
      <c r="CK52" s="8">
        <v>143</v>
      </c>
      <c r="CL52" s="8">
        <v>155</v>
      </c>
      <c r="CM52" s="8">
        <v>162</v>
      </c>
      <c r="CN52" s="8">
        <v>173</v>
      </c>
      <c r="CO52" s="8">
        <v>170</v>
      </c>
      <c r="CP52" s="8">
        <v>149</v>
      </c>
      <c r="CQ52" s="8">
        <v>147</v>
      </c>
      <c r="CR52" s="8">
        <v>132</v>
      </c>
      <c r="CS52" s="8">
        <v>141</v>
      </c>
      <c r="CT52" s="8">
        <v>114</v>
      </c>
      <c r="CU52" s="8">
        <v>127</v>
      </c>
      <c r="CV52" s="8">
        <v>141</v>
      </c>
      <c r="CW52" s="8">
        <v>123</v>
      </c>
      <c r="CX52" s="8">
        <v>109</v>
      </c>
      <c r="CY52" s="8">
        <v>118</v>
      </c>
      <c r="CZ52" s="8">
        <v>128</v>
      </c>
      <c r="DA52" s="8">
        <v>110</v>
      </c>
      <c r="DB52" s="8">
        <v>98</v>
      </c>
      <c r="DC52" s="8">
        <v>97</v>
      </c>
      <c r="DD52" s="8">
        <v>109</v>
      </c>
      <c r="DE52" s="8">
        <v>125</v>
      </c>
      <c r="DF52" s="8">
        <v>98</v>
      </c>
      <c r="DG52" s="8">
        <v>133</v>
      </c>
      <c r="DH52" s="8">
        <v>119</v>
      </c>
      <c r="DI52" s="8">
        <v>94</v>
      </c>
      <c r="DJ52" s="8">
        <v>97</v>
      </c>
      <c r="DK52" s="8">
        <v>86</v>
      </c>
      <c r="DL52" s="8">
        <v>77</v>
      </c>
      <c r="DM52" s="8">
        <v>74</v>
      </c>
      <c r="DN52" s="8">
        <v>61</v>
      </c>
      <c r="DO52" s="8">
        <v>53</v>
      </c>
      <c r="DP52" s="8">
        <v>73</v>
      </c>
      <c r="DQ52" s="8">
        <v>56</v>
      </c>
      <c r="DR52" s="8">
        <v>50</v>
      </c>
      <c r="DS52" s="8">
        <v>48</v>
      </c>
      <c r="DT52" s="8">
        <v>34</v>
      </c>
      <c r="DU52" s="8">
        <v>40</v>
      </c>
      <c r="DV52" s="8">
        <v>107</v>
      </c>
      <c r="DW52" s="8">
        <f t="shared" si="0"/>
        <v>5970</v>
      </c>
      <c r="DX52" s="8">
        <f t="shared" si="1"/>
        <v>687</v>
      </c>
      <c r="DY52" s="8">
        <f t="shared" si="2"/>
        <v>2842</v>
      </c>
      <c r="DZ52" s="8">
        <f t="shared" si="3"/>
        <v>2226</v>
      </c>
    </row>
    <row r="53" spans="1:130" x14ac:dyDescent="0.2">
      <c r="A53" t="s">
        <v>210</v>
      </c>
      <c r="B53" t="s">
        <v>234</v>
      </c>
      <c r="C53" t="s">
        <v>235</v>
      </c>
      <c r="D53" s="8">
        <f>SUM(Table3253[[#This Row],[0]:[90]])</f>
        <v>9907</v>
      </c>
      <c r="E53" s="8">
        <f>SUM(Table3253[[#This Row],[0]:[15]])</f>
        <v>1515</v>
      </c>
      <c r="F53" s="8">
        <f>SUM(Table3253[[#This Row],[16]:[64]])</f>
        <v>5994</v>
      </c>
      <c r="G53" s="8">
        <f>SUM(Table3253[[#This Row],[65]:[90]])</f>
        <v>2398</v>
      </c>
      <c r="H53" s="8">
        <f>SUM(Table3253[[#This Row],[85]:[90]])</f>
        <v>300</v>
      </c>
      <c r="I53" s="8">
        <f>SUM(Table3253[[#This Row],[0]:[17]])</f>
        <v>1753</v>
      </c>
      <c r="J53" s="8">
        <f>SUM(Table3253[[#This Row],[18]:[64]])</f>
        <v>5756</v>
      </c>
      <c r="K53" s="8">
        <f>SUM(Table3253[[#This Row],[0]:[4]])</f>
        <v>403</v>
      </c>
      <c r="L53" s="8">
        <f>SUM(Table3253[[#This Row],[5]:[15]])</f>
        <v>1112</v>
      </c>
      <c r="M53" s="8">
        <f>SUM(Table3253[[#This Row],[16]:[24]])</f>
        <v>955</v>
      </c>
      <c r="N53" s="8">
        <f>SUM(Table3253[[#This Row],[25]:[49]])</f>
        <v>2475</v>
      </c>
      <c r="O53" s="8">
        <f>SUM(Table3253[[#This Row],[50]:[64]])</f>
        <v>2564</v>
      </c>
      <c r="P53" s="8">
        <f>SUM(Table3253[[#This Row],[65]:[74]])</f>
        <v>1236</v>
      </c>
      <c r="Q53" s="8">
        <f>SUM(Table3253[[#This Row],[75]:[84]])</f>
        <v>862</v>
      </c>
      <c r="R53" s="8">
        <f>SUM(Table3253[[#This Row],[5]:[9]])</f>
        <v>468</v>
      </c>
      <c r="S53" s="8">
        <f>SUM(Table3253[[#This Row],[10]:[14]])</f>
        <v>524</v>
      </c>
      <c r="T53" s="8">
        <f>SUM(Table3253[[#This Row],[15]:[19]])</f>
        <v>591</v>
      </c>
      <c r="U53" s="8">
        <f>SUM(Table3253[[#This Row],[20]:[24]])</f>
        <v>484</v>
      </c>
      <c r="V53" s="8">
        <f>SUM(Table3253[[#This Row],[25]:[29]])</f>
        <v>428</v>
      </c>
      <c r="W53" s="8">
        <f>SUM(Table3253[[#This Row],[30]:[34]])</f>
        <v>467</v>
      </c>
      <c r="X53" s="8">
        <f>SUM(Table3253[[#This Row],[35]:[39]])</f>
        <v>476</v>
      </c>
      <c r="Y53" s="8">
        <f>SUM(Table3253[[#This Row],[40]:[44]])</f>
        <v>552</v>
      </c>
      <c r="Z53" s="8">
        <f>SUM(Table3253[[#This Row],[45]:[49]])</f>
        <v>552</v>
      </c>
      <c r="AA53" s="8">
        <f>SUM(Table3253[[#This Row],[50]:[54]])</f>
        <v>883</v>
      </c>
      <c r="AB53" s="8">
        <f>SUM(Table3253[[#This Row],[55]:[59]])</f>
        <v>908</v>
      </c>
      <c r="AC53" s="8">
        <f>SUM(Table3253[[#This Row],[60]:[64]])</f>
        <v>773</v>
      </c>
      <c r="AD53" s="8">
        <f>SUM(Table3253[[#This Row],[65]:[69]])</f>
        <v>656</v>
      </c>
      <c r="AE53" s="8">
        <f>SUM(Table3253[[#This Row],[70]:[74]])</f>
        <v>580</v>
      </c>
      <c r="AF53" s="8">
        <f>SUM(Table3253[[#This Row],[75]:[79]])</f>
        <v>546</v>
      </c>
      <c r="AG53" s="8">
        <f>SUM(Table3253[[#This Row],[80]:[84]])</f>
        <v>316</v>
      </c>
      <c r="AH53" s="8">
        <f>SUM(Table3253[[#This Row],[85]:[89]])</f>
        <v>212</v>
      </c>
      <c r="AI53" s="8">
        <f>Table3253[[#This Row],[90]]</f>
        <v>88</v>
      </c>
      <c r="AJ53" s="8">
        <v>78</v>
      </c>
      <c r="AK53" s="8">
        <v>82</v>
      </c>
      <c r="AL53" s="8">
        <v>61</v>
      </c>
      <c r="AM53" s="8">
        <v>99</v>
      </c>
      <c r="AN53" s="8">
        <v>83</v>
      </c>
      <c r="AO53" s="8">
        <v>89</v>
      </c>
      <c r="AP53" s="8">
        <v>101</v>
      </c>
      <c r="AQ53" s="8">
        <v>84</v>
      </c>
      <c r="AR53" s="8">
        <v>110</v>
      </c>
      <c r="AS53" s="8">
        <v>84</v>
      </c>
      <c r="AT53" s="8">
        <v>93</v>
      </c>
      <c r="AU53" s="8">
        <v>102</v>
      </c>
      <c r="AV53" s="8">
        <v>106</v>
      </c>
      <c r="AW53" s="8">
        <v>93</v>
      </c>
      <c r="AX53" s="8">
        <v>130</v>
      </c>
      <c r="AY53" s="8">
        <v>120</v>
      </c>
      <c r="AZ53" s="8">
        <v>130</v>
      </c>
      <c r="BA53" s="8">
        <v>108</v>
      </c>
      <c r="BB53" s="8">
        <v>95</v>
      </c>
      <c r="BC53" s="8">
        <v>138</v>
      </c>
      <c r="BD53" s="8">
        <v>123</v>
      </c>
      <c r="BE53" s="8">
        <v>95</v>
      </c>
      <c r="BF53" s="8">
        <v>87</v>
      </c>
      <c r="BG53" s="8">
        <v>98</v>
      </c>
      <c r="BH53" s="8">
        <v>81</v>
      </c>
      <c r="BI53" s="8">
        <v>88</v>
      </c>
      <c r="BJ53" s="8">
        <v>92</v>
      </c>
      <c r="BK53" s="8">
        <v>94</v>
      </c>
      <c r="BL53" s="8">
        <v>66</v>
      </c>
      <c r="BM53" s="8">
        <v>88</v>
      </c>
      <c r="BN53" s="8">
        <v>116</v>
      </c>
      <c r="BO53" s="8">
        <v>82</v>
      </c>
      <c r="BP53" s="8">
        <v>97</v>
      </c>
      <c r="BQ53" s="8">
        <v>81</v>
      </c>
      <c r="BR53" s="8">
        <v>91</v>
      </c>
      <c r="BS53" s="8">
        <v>91</v>
      </c>
      <c r="BT53" s="8">
        <v>95</v>
      </c>
      <c r="BU53" s="8">
        <v>98</v>
      </c>
      <c r="BV53" s="8">
        <v>87</v>
      </c>
      <c r="BW53" s="8">
        <v>105</v>
      </c>
      <c r="BX53" s="8">
        <v>113</v>
      </c>
      <c r="BY53" s="8">
        <v>118</v>
      </c>
      <c r="BZ53" s="8">
        <v>110</v>
      </c>
      <c r="CA53" s="8">
        <v>115</v>
      </c>
      <c r="CB53" s="8">
        <v>96</v>
      </c>
      <c r="CC53" s="8">
        <v>98</v>
      </c>
      <c r="CD53" s="8">
        <v>102</v>
      </c>
      <c r="CE53" s="8">
        <v>106</v>
      </c>
      <c r="CF53" s="8">
        <v>107</v>
      </c>
      <c r="CG53" s="8">
        <v>139</v>
      </c>
      <c r="CH53" s="8">
        <v>164</v>
      </c>
      <c r="CI53" s="8">
        <v>171</v>
      </c>
      <c r="CJ53" s="8">
        <v>184</v>
      </c>
      <c r="CK53" s="8">
        <v>193</v>
      </c>
      <c r="CL53" s="8">
        <v>171</v>
      </c>
      <c r="CM53" s="8">
        <v>168</v>
      </c>
      <c r="CN53" s="8">
        <v>200</v>
      </c>
      <c r="CO53" s="8">
        <v>166</v>
      </c>
      <c r="CP53" s="8">
        <v>193</v>
      </c>
      <c r="CQ53" s="8">
        <v>181</v>
      </c>
      <c r="CR53" s="8">
        <v>167</v>
      </c>
      <c r="CS53" s="8">
        <v>141</v>
      </c>
      <c r="CT53" s="8">
        <v>158</v>
      </c>
      <c r="CU53" s="8">
        <v>166</v>
      </c>
      <c r="CV53" s="8">
        <v>141</v>
      </c>
      <c r="CW53" s="8">
        <v>131</v>
      </c>
      <c r="CX53" s="8">
        <v>134</v>
      </c>
      <c r="CY53" s="8">
        <v>124</v>
      </c>
      <c r="CZ53" s="8">
        <v>141</v>
      </c>
      <c r="DA53" s="8">
        <v>126</v>
      </c>
      <c r="DB53" s="8">
        <v>132</v>
      </c>
      <c r="DC53" s="8">
        <v>104</v>
      </c>
      <c r="DD53" s="8">
        <v>115</v>
      </c>
      <c r="DE53" s="8">
        <v>107</v>
      </c>
      <c r="DF53" s="8">
        <v>122</v>
      </c>
      <c r="DG53" s="8">
        <v>144</v>
      </c>
      <c r="DH53" s="8">
        <v>107</v>
      </c>
      <c r="DI53" s="8">
        <v>121</v>
      </c>
      <c r="DJ53" s="8">
        <v>87</v>
      </c>
      <c r="DK53" s="8">
        <v>87</v>
      </c>
      <c r="DL53" s="8">
        <v>64</v>
      </c>
      <c r="DM53" s="8">
        <v>65</v>
      </c>
      <c r="DN53" s="8">
        <v>60</v>
      </c>
      <c r="DO53" s="8">
        <v>65</v>
      </c>
      <c r="DP53" s="8">
        <v>62</v>
      </c>
      <c r="DQ53" s="8">
        <v>47</v>
      </c>
      <c r="DR53" s="8">
        <v>52</v>
      </c>
      <c r="DS53" s="8">
        <v>38</v>
      </c>
      <c r="DT53" s="8">
        <v>43</v>
      </c>
      <c r="DU53" s="8">
        <v>32</v>
      </c>
      <c r="DV53" s="8">
        <v>88</v>
      </c>
      <c r="DW53" s="8">
        <f t="shared" si="0"/>
        <v>5994</v>
      </c>
      <c r="DX53" s="8">
        <f t="shared" si="1"/>
        <v>717</v>
      </c>
      <c r="DY53" s="8">
        <f t="shared" si="2"/>
        <v>2475</v>
      </c>
      <c r="DZ53" s="8">
        <f t="shared" si="3"/>
        <v>2564</v>
      </c>
    </row>
    <row r="54" spans="1:130" x14ac:dyDescent="0.2">
      <c r="A54" t="s">
        <v>210</v>
      </c>
      <c r="B54" t="s">
        <v>236</v>
      </c>
      <c r="C54" t="s">
        <v>237</v>
      </c>
      <c r="D54" s="8">
        <f>SUM(Table3253[[#This Row],[0]:[90]])</f>
        <v>4861</v>
      </c>
      <c r="E54" s="8">
        <f>SUM(Table3253[[#This Row],[0]:[15]])</f>
        <v>797</v>
      </c>
      <c r="F54" s="8">
        <f>SUM(Table3253[[#This Row],[16]:[64]])</f>
        <v>3114</v>
      </c>
      <c r="G54" s="8">
        <f>SUM(Table3253[[#This Row],[65]:[90]])</f>
        <v>950</v>
      </c>
      <c r="H54" s="8">
        <f>SUM(Table3253[[#This Row],[85]:[90]])</f>
        <v>109</v>
      </c>
      <c r="I54" s="8">
        <f>SUM(Table3253[[#This Row],[0]:[17]])</f>
        <v>895</v>
      </c>
      <c r="J54" s="8">
        <f>SUM(Table3253[[#This Row],[18]:[64]])</f>
        <v>3016</v>
      </c>
      <c r="K54" s="8">
        <f>SUM(Table3253[[#This Row],[0]:[4]])</f>
        <v>234</v>
      </c>
      <c r="L54" s="8">
        <f>SUM(Table3253[[#This Row],[5]:[15]])</f>
        <v>563</v>
      </c>
      <c r="M54" s="8">
        <f>SUM(Table3253[[#This Row],[16]:[24]])</f>
        <v>484</v>
      </c>
      <c r="N54" s="8">
        <f>SUM(Table3253[[#This Row],[25]:[49]])</f>
        <v>1572</v>
      </c>
      <c r="O54" s="8">
        <f>SUM(Table3253[[#This Row],[50]:[64]])</f>
        <v>1058</v>
      </c>
      <c r="P54" s="8">
        <f>SUM(Table3253[[#This Row],[65]:[74]])</f>
        <v>527</v>
      </c>
      <c r="Q54" s="8">
        <f>SUM(Table3253[[#This Row],[75]:[84]])</f>
        <v>314</v>
      </c>
      <c r="R54" s="8">
        <f>SUM(Table3253[[#This Row],[5]:[9]])</f>
        <v>245</v>
      </c>
      <c r="S54" s="8">
        <f>SUM(Table3253[[#This Row],[10]:[14]])</f>
        <v>278</v>
      </c>
      <c r="T54" s="8">
        <f>SUM(Table3253[[#This Row],[15]:[19]])</f>
        <v>250</v>
      </c>
      <c r="U54" s="8">
        <f>SUM(Table3253[[#This Row],[20]:[24]])</f>
        <v>274</v>
      </c>
      <c r="V54" s="8">
        <f>SUM(Table3253[[#This Row],[25]:[29]])</f>
        <v>344</v>
      </c>
      <c r="W54" s="8">
        <f>SUM(Table3253[[#This Row],[30]:[34]])</f>
        <v>360</v>
      </c>
      <c r="X54" s="8">
        <f>SUM(Table3253[[#This Row],[35]:[39]])</f>
        <v>308</v>
      </c>
      <c r="Y54" s="8">
        <f>SUM(Table3253[[#This Row],[40]:[44]])</f>
        <v>292</v>
      </c>
      <c r="Z54" s="8">
        <f>SUM(Table3253[[#This Row],[45]:[49]])</f>
        <v>268</v>
      </c>
      <c r="AA54" s="8">
        <f>SUM(Table3253[[#This Row],[50]:[54]])</f>
        <v>355</v>
      </c>
      <c r="AB54" s="8">
        <f>SUM(Table3253[[#This Row],[55]:[59]])</f>
        <v>355</v>
      </c>
      <c r="AC54" s="8">
        <f>SUM(Table3253[[#This Row],[60]:[64]])</f>
        <v>348</v>
      </c>
      <c r="AD54" s="8">
        <f>SUM(Table3253[[#This Row],[65]:[69]])</f>
        <v>250</v>
      </c>
      <c r="AE54" s="8">
        <f>SUM(Table3253[[#This Row],[70]:[74]])</f>
        <v>277</v>
      </c>
      <c r="AF54" s="8">
        <f>SUM(Table3253[[#This Row],[75]:[79]])</f>
        <v>205</v>
      </c>
      <c r="AG54" s="8">
        <f>SUM(Table3253[[#This Row],[80]:[84]])</f>
        <v>109</v>
      </c>
      <c r="AH54" s="8">
        <f>SUM(Table3253[[#This Row],[85]:[89]])</f>
        <v>82</v>
      </c>
      <c r="AI54" s="8">
        <f>Table3253[[#This Row],[90]]</f>
        <v>27</v>
      </c>
      <c r="AJ54" s="8">
        <v>38</v>
      </c>
      <c r="AK54" s="8">
        <v>41</v>
      </c>
      <c r="AL54" s="8">
        <v>58</v>
      </c>
      <c r="AM54" s="8">
        <v>53</v>
      </c>
      <c r="AN54" s="8">
        <v>44</v>
      </c>
      <c r="AO54" s="8">
        <v>43</v>
      </c>
      <c r="AP54" s="8">
        <v>55</v>
      </c>
      <c r="AQ54" s="8">
        <v>49</v>
      </c>
      <c r="AR54" s="8">
        <v>48</v>
      </c>
      <c r="AS54" s="8">
        <v>50</v>
      </c>
      <c r="AT54" s="8">
        <v>60</v>
      </c>
      <c r="AU54" s="8">
        <v>52</v>
      </c>
      <c r="AV54" s="8">
        <v>57</v>
      </c>
      <c r="AW54" s="8">
        <v>57</v>
      </c>
      <c r="AX54" s="8">
        <v>52</v>
      </c>
      <c r="AY54" s="8">
        <v>40</v>
      </c>
      <c r="AZ54" s="8">
        <v>54</v>
      </c>
      <c r="BA54" s="8">
        <v>44</v>
      </c>
      <c r="BB54" s="8">
        <v>60</v>
      </c>
      <c r="BC54" s="8">
        <v>52</v>
      </c>
      <c r="BD54" s="8">
        <v>65</v>
      </c>
      <c r="BE54" s="8">
        <v>53</v>
      </c>
      <c r="BF54" s="8">
        <v>49</v>
      </c>
      <c r="BG54" s="8">
        <v>54</v>
      </c>
      <c r="BH54" s="8">
        <v>53</v>
      </c>
      <c r="BI54" s="8">
        <v>63</v>
      </c>
      <c r="BJ54" s="8">
        <v>64</v>
      </c>
      <c r="BK54" s="8">
        <v>65</v>
      </c>
      <c r="BL54" s="8">
        <v>84</v>
      </c>
      <c r="BM54" s="8">
        <v>68</v>
      </c>
      <c r="BN54" s="8">
        <v>66</v>
      </c>
      <c r="BO54" s="8">
        <v>71</v>
      </c>
      <c r="BP54" s="8">
        <v>92</v>
      </c>
      <c r="BQ54" s="8">
        <v>67</v>
      </c>
      <c r="BR54" s="8">
        <v>64</v>
      </c>
      <c r="BS54" s="8">
        <v>57</v>
      </c>
      <c r="BT54" s="8">
        <v>61</v>
      </c>
      <c r="BU54" s="8">
        <v>61</v>
      </c>
      <c r="BV54" s="8">
        <v>64</v>
      </c>
      <c r="BW54" s="8">
        <v>65</v>
      </c>
      <c r="BX54" s="8">
        <v>60</v>
      </c>
      <c r="BY54" s="8">
        <v>56</v>
      </c>
      <c r="BZ54" s="8">
        <v>67</v>
      </c>
      <c r="CA54" s="8">
        <v>65</v>
      </c>
      <c r="CB54" s="8">
        <v>44</v>
      </c>
      <c r="CC54" s="8">
        <v>42</v>
      </c>
      <c r="CD54" s="8">
        <v>51</v>
      </c>
      <c r="CE54" s="8">
        <v>65</v>
      </c>
      <c r="CF54" s="8">
        <v>46</v>
      </c>
      <c r="CG54" s="8">
        <v>64</v>
      </c>
      <c r="CH54" s="8">
        <v>65</v>
      </c>
      <c r="CI54" s="8">
        <v>53</v>
      </c>
      <c r="CJ54" s="8">
        <v>70</v>
      </c>
      <c r="CK54" s="8">
        <v>74</v>
      </c>
      <c r="CL54" s="8">
        <v>93</v>
      </c>
      <c r="CM54" s="8">
        <v>84</v>
      </c>
      <c r="CN54" s="8">
        <v>67</v>
      </c>
      <c r="CO54" s="8">
        <v>76</v>
      </c>
      <c r="CP54" s="8">
        <v>63</v>
      </c>
      <c r="CQ54" s="8">
        <v>65</v>
      </c>
      <c r="CR54" s="8">
        <v>78</v>
      </c>
      <c r="CS54" s="8">
        <v>82</v>
      </c>
      <c r="CT54" s="8">
        <v>61</v>
      </c>
      <c r="CU54" s="8">
        <v>62</v>
      </c>
      <c r="CV54" s="8">
        <v>65</v>
      </c>
      <c r="CW54" s="8">
        <v>49</v>
      </c>
      <c r="CX54" s="8">
        <v>62</v>
      </c>
      <c r="CY54" s="8">
        <v>50</v>
      </c>
      <c r="CZ54" s="8">
        <v>40</v>
      </c>
      <c r="DA54" s="8">
        <v>49</v>
      </c>
      <c r="DB54" s="8">
        <v>51</v>
      </c>
      <c r="DC54" s="8">
        <v>59</v>
      </c>
      <c r="DD54" s="8">
        <v>54</v>
      </c>
      <c r="DE54" s="8">
        <v>49</v>
      </c>
      <c r="DF54" s="8">
        <v>64</v>
      </c>
      <c r="DG54" s="8">
        <v>52</v>
      </c>
      <c r="DH54" s="8">
        <v>46</v>
      </c>
      <c r="DI54" s="8">
        <v>36</v>
      </c>
      <c r="DJ54" s="8">
        <v>37</v>
      </c>
      <c r="DK54" s="8">
        <v>34</v>
      </c>
      <c r="DL54" s="8">
        <v>18</v>
      </c>
      <c r="DM54" s="8">
        <v>23</v>
      </c>
      <c r="DN54" s="8">
        <v>26</v>
      </c>
      <c r="DO54" s="8">
        <v>23</v>
      </c>
      <c r="DP54" s="8">
        <v>19</v>
      </c>
      <c r="DQ54" s="8">
        <v>27</v>
      </c>
      <c r="DR54" s="8">
        <v>13</v>
      </c>
      <c r="DS54" s="8">
        <v>21</v>
      </c>
      <c r="DT54" s="8">
        <v>14</v>
      </c>
      <c r="DU54" s="8">
        <v>7</v>
      </c>
      <c r="DV54" s="8">
        <v>27</v>
      </c>
      <c r="DW54" s="8">
        <f t="shared" si="0"/>
        <v>3114</v>
      </c>
      <c r="DX54" s="8">
        <f t="shared" si="1"/>
        <v>386</v>
      </c>
      <c r="DY54" s="8">
        <f t="shared" si="2"/>
        <v>1572</v>
      </c>
      <c r="DZ54" s="8">
        <f t="shared" si="3"/>
        <v>1058</v>
      </c>
    </row>
    <row r="55" spans="1:130" x14ac:dyDescent="0.2">
      <c r="A55" t="s">
        <v>210</v>
      </c>
      <c r="B55" t="s">
        <v>238</v>
      </c>
      <c r="C55" t="s">
        <v>239</v>
      </c>
      <c r="D55" s="8">
        <f>SUM(Table3253[[#This Row],[0]:[90]])</f>
        <v>5728</v>
      </c>
      <c r="E55" s="8">
        <f>SUM(Table3253[[#This Row],[0]:[15]])</f>
        <v>898</v>
      </c>
      <c r="F55" s="8">
        <f>SUM(Table3253[[#This Row],[16]:[64]])</f>
        <v>3604</v>
      </c>
      <c r="G55" s="8">
        <f>SUM(Table3253[[#This Row],[65]:[90]])</f>
        <v>1226</v>
      </c>
      <c r="H55" s="8">
        <f>SUM(Table3253[[#This Row],[85]:[90]])</f>
        <v>182</v>
      </c>
      <c r="I55" s="8">
        <f>SUM(Table3253[[#This Row],[0]:[17]])</f>
        <v>1038</v>
      </c>
      <c r="J55" s="8">
        <f>SUM(Table3253[[#This Row],[18]:[64]])</f>
        <v>3464</v>
      </c>
      <c r="K55" s="8">
        <f>SUM(Table3253[[#This Row],[0]:[4]])</f>
        <v>233</v>
      </c>
      <c r="L55" s="8">
        <f>SUM(Table3253[[#This Row],[5]:[15]])</f>
        <v>665</v>
      </c>
      <c r="M55" s="8">
        <f>SUM(Table3253[[#This Row],[16]:[24]])</f>
        <v>542</v>
      </c>
      <c r="N55" s="8">
        <f>SUM(Table3253[[#This Row],[25]:[49]])</f>
        <v>1805</v>
      </c>
      <c r="O55" s="8">
        <f>SUM(Table3253[[#This Row],[50]:[64]])</f>
        <v>1257</v>
      </c>
      <c r="P55" s="8">
        <f>SUM(Table3253[[#This Row],[65]:[74]])</f>
        <v>620</v>
      </c>
      <c r="Q55" s="8">
        <f>SUM(Table3253[[#This Row],[75]:[84]])</f>
        <v>424</v>
      </c>
      <c r="R55" s="8">
        <f>SUM(Table3253[[#This Row],[5]:[9]])</f>
        <v>289</v>
      </c>
      <c r="S55" s="8">
        <f>SUM(Table3253[[#This Row],[10]:[14]])</f>
        <v>319</v>
      </c>
      <c r="T55" s="8">
        <f>SUM(Table3253[[#This Row],[15]:[19]])</f>
        <v>325</v>
      </c>
      <c r="U55" s="8">
        <f>SUM(Table3253[[#This Row],[20]:[24]])</f>
        <v>274</v>
      </c>
      <c r="V55" s="8">
        <f>SUM(Table3253[[#This Row],[25]:[29]])</f>
        <v>309</v>
      </c>
      <c r="W55" s="8">
        <f>SUM(Table3253[[#This Row],[30]:[34]])</f>
        <v>350</v>
      </c>
      <c r="X55" s="8">
        <f>SUM(Table3253[[#This Row],[35]:[39]])</f>
        <v>359</v>
      </c>
      <c r="Y55" s="8">
        <f>SUM(Table3253[[#This Row],[40]:[44]])</f>
        <v>391</v>
      </c>
      <c r="Z55" s="8">
        <f>SUM(Table3253[[#This Row],[45]:[49]])</f>
        <v>396</v>
      </c>
      <c r="AA55" s="8">
        <f>SUM(Table3253[[#This Row],[50]:[54]])</f>
        <v>470</v>
      </c>
      <c r="AB55" s="8">
        <f>SUM(Table3253[[#This Row],[55]:[59]])</f>
        <v>393</v>
      </c>
      <c r="AC55" s="8">
        <f>SUM(Table3253[[#This Row],[60]:[64]])</f>
        <v>394</v>
      </c>
      <c r="AD55" s="8">
        <f>SUM(Table3253[[#This Row],[65]:[69]])</f>
        <v>324</v>
      </c>
      <c r="AE55" s="8">
        <f>SUM(Table3253[[#This Row],[70]:[74]])</f>
        <v>296</v>
      </c>
      <c r="AF55" s="8">
        <f>SUM(Table3253[[#This Row],[75]:[79]])</f>
        <v>221</v>
      </c>
      <c r="AG55" s="8">
        <f>SUM(Table3253[[#This Row],[80]:[84]])</f>
        <v>203</v>
      </c>
      <c r="AH55" s="8">
        <f>SUM(Table3253[[#This Row],[85]:[89]])</f>
        <v>111</v>
      </c>
      <c r="AI55" s="8">
        <f>Table3253[[#This Row],[90]]</f>
        <v>71</v>
      </c>
      <c r="AJ55" s="8">
        <v>46</v>
      </c>
      <c r="AK55" s="8">
        <v>44</v>
      </c>
      <c r="AL55" s="8">
        <v>48</v>
      </c>
      <c r="AM55" s="8">
        <v>36</v>
      </c>
      <c r="AN55" s="8">
        <v>59</v>
      </c>
      <c r="AO55" s="8">
        <v>43</v>
      </c>
      <c r="AP55" s="8">
        <v>57</v>
      </c>
      <c r="AQ55" s="8">
        <v>53</v>
      </c>
      <c r="AR55" s="8">
        <v>68</v>
      </c>
      <c r="AS55" s="8">
        <v>68</v>
      </c>
      <c r="AT55" s="8">
        <v>65</v>
      </c>
      <c r="AU55" s="8">
        <v>60</v>
      </c>
      <c r="AV55" s="8">
        <v>65</v>
      </c>
      <c r="AW55" s="8">
        <v>63</v>
      </c>
      <c r="AX55" s="8">
        <v>66</v>
      </c>
      <c r="AY55" s="8">
        <v>57</v>
      </c>
      <c r="AZ55" s="8">
        <v>65</v>
      </c>
      <c r="BA55" s="8">
        <v>75</v>
      </c>
      <c r="BB55" s="8">
        <v>57</v>
      </c>
      <c r="BC55" s="8">
        <v>71</v>
      </c>
      <c r="BD55" s="8">
        <v>64</v>
      </c>
      <c r="BE55" s="8">
        <v>45</v>
      </c>
      <c r="BF55" s="8">
        <v>56</v>
      </c>
      <c r="BG55" s="8">
        <v>62</v>
      </c>
      <c r="BH55" s="8">
        <v>47</v>
      </c>
      <c r="BI55" s="8">
        <v>68</v>
      </c>
      <c r="BJ55" s="8">
        <v>56</v>
      </c>
      <c r="BK55" s="8">
        <v>53</v>
      </c>
      <c r="BL55" s="8">
        <v>68</v>
      </c>
      <c r="BM55" s="8">
        <v>64</v>
      </c>
      <c r="BN55" s="8">
        <v>62</v>
      </c>
      <c r="BO55" s="8">
        <v>69</v>
      </c>
      <c r="BP55" s="8">
        <v>65</v>
      </c>
      <c r="BQ55" s="8">
        <v>86</v>
      </c>
      <c r="BR55" s="8">
        <v>68</v>
      </c>
      <c r="BS55" s="8">
        <v>65</v>
      </c>
      <c r="BT55" s="8">
        <v>76</v>
      </c>
      <c r="BU55" s="8">
        <v>78</v>
      </c>
      <c r="BV55" s="8">
        <v>58</v>
      </c>
      <c r="BW55" s="8">
        <v>82</v>
      </c>
      <c r="BX55" s="8">
        <v>69</v>
      </c>
      <c r="BY55" s="8">
        <v>94</v>
      </c>
      <c r="BZ55" s="8">
        <v>70</v>
      </c>
      <c r="CA55" s="8">
        <v>80</v>
      </c>
      <c r="CB55" s="8">
        <v>78</v>
      </c>
      <c r="CC55" s="8">
        <v>62</v>
      </c>
      <c r="CD55" s="8">
        <v>76</v>
      </c>
      <c r="CE55" s="8">
        <v>96</v>
      </c>
      <c r="CF55" s="8">
        <v>78</v>
      </c>
      <c r="CG55" s="8">
        <v>84</v>
      </c>
      <c r="CH55" s="8">
        <v>97</v>
      </c>
      <c r="CI55" s="8">
        <v>96</v>
      </c>
      <c r="CJ55" s="8">
        <v>94</v>
      </c>
      <c r="CK55" s="8">
        <v>84</v>
      </c>
      <c r="CL55" s="8">
        <v>99</v>
      </c>
      <c r="CM55" s="8">
        <v>86</v>
      </c>
      <c r="CN55" s="8">
        <v>81</v>
      </c>
      <c r="CO55" s="8">
        <v>82</v>
      </c>
      <c r="CP55" s="8">
        <v>75</v>
      </c>
      <c r="CQ55" s="8">
        <v>69</v>
      </c>
      <c r="CR55" s="8">
        <v>103</v>
      </c>
      <c r="CS55" s="8">
        <v>87</v>
      </c>
      <c r="CT55" s="8">
        <v>70</v>
      </c>
      <c r="CU55" s="8">
        <v>63</v>
      </c>
      <c r="CV55" s="8">
        <v>71</v>
      </c>
      <c r="CW55" s="8">
        <v>75</v>
      </c>
      <c r="CX55" s="8">
        <v>68</v>
      </c>
      <c r="CY55" s="8">
        <v>57</v>
      </c>
      <c r="CZ55" s="8">
        <v>69</v>
      </c>
      <c r="DA55" s="8">
        <v>55</v>
      </c>
      <c r="DB55" s="8">
        <v>52</v>
      </c>
      <c r="DC55" s="8">
        <v>56</v>
      </c>
      <c r="DD55" s="8">
        <v>57</v>
      </c>
      <c r="DE55" s="8">
        <v>65</v>
      </c>
      <c r="DF55" s="8">
        <v>66</v>
      </c>
      <c r="DG55" s="8">
        <v>48</v>
      </c>
      <c r="DH55" s="8">
        <v>44</v>
      </c>
      <c r="DI55" s="8">
        <v>42</v>
      </c>
      <c r="DJ55" s="8">
        <v>41</v>
      </c>
      <c r="DK55" s="8">
        <v>46</v>
      </c>
      <c r="DL55" s="8">
        <v>35</v>
      </c>
      <c r="DM55" s="8">
        <v>48</v>
      </c>
      <c r="DN55" s="8">
        <v>43</v>
      </c>
      <c r="DO55" s="8">
        <v>35</v>
      </c>
      <c r="DP55" s="8">
        <v>42</v>
      </c>
      <c r="DQ55" s="8">
        <v>33</v>
      </c>
      <c r="DR55" s="8">
        <v>17</v>
      </c>
      <c r="DS55" s="8">
        <v>29</v>
      </c>
      <c r="DT55" s="8">
        <v>23</v>
      </c>
      <c r="DU55" s="8">
        <v>9</v>
      </c>
      <c r="DV55" s="8">
        <v>71</v>
      </c>
      <c r="DW55" s="8">
        <f t="shared" si="0"/>
        <v>3604</v>
      </c>
      <c r="DX55" s="8">
        <f t="shared" si="1"/>
        <v>402</v>
      </c>
      <c r="DY55" s="8">
        <f t="shared" si="2"/>
        <v>1805</v>
      </c>
      <c r="DZ55" s="8">
        <f t="shared" si="3"/>
        <v>1257</v>
      </c>
    </row>
    <row r="56" spans="1:130" x14ac:dyDescent="0.2">
      <c r="A56" t="s">
        <v>210</v>
      </c>
      <c r="B56" t="s">
        <v>240</v>
      </c>
      <c r="C56" t="s">
        <v>241</v>
      </c>
      <c r="D56" s="8">
        <f>SUM(Table3253[[#This Row],[0]:[90]])</f>
        <v>5296</v>
      </c>
      <c r="E56" s="8">
        <f>SUM(Table3253[[#This Row],[0]:[15]])</f>
        <v>1098</v>
      </c>
      <c r="F56" s="8">
        <f>SUM(Table3253[[#This Row],[16]:[64]])</f>
        <v>3263</v>
      </c>
      <c r="G56" s="8">
        <f>SUM(Table3253[[#This Row],[65]:[90]])</f>
        <v>935</v>
      </c>
      <c r="H56" s="8">
        <f>SUM(Table3253[[#This Row],[85]:[90]])</f>
        <v>65</v>
      </c>
      <c r="I56" s="8">
        <f>SUM(Table3253[[#This Row],[0]:[17]])</f>
        <v>1216</v>
      </c>
      <c r="J56" s="8">
        <f>SUM(Table3253[[#This Row],[18]:[64]])</f>
        <v>3145</v>
      </c>
      <c r="K56" s="8">
        <f>SUM(Table3253[[#This Row],[0]:[4]])</f>
        <v>308</v>
      </c>
      <c r="L56" s="8">
        <f>SUM(Table3253[[#This Row],[5]:[15]])</f>
        <v>790</v>
      </c>
      <c r="M56" s="8">
        <f>SUM(Table3253[[#This Row],[16]:[24]])</f>
        <v>530</v>
      </c>
      <c r="N56" s="8">
        <f>SUM(Table3253[[#This Row],[25]:[49]])</f>
        <v>1640</v>
      </c>
      <c r="O56" s="8">
        <f>SUM(Table3253[[#This Row],[50]:[64]])</f>
        <v>1093</v>
      </c>
      <c r="P56" s="8">
        <f>SUM(Table3253[[#This Row],[65]:[74]])</f>
        <v>534</v>
      </c>
      <c r="Q56" s="8">
        <f>SUM(Table3253[[#This Row],[75]:[84]])</f>
        <v>336</v>
      </c>
      <c r="R56" s="8">
        <f>SUM(Table3253[[#This Row],[5]:[9]])</f>
        <v>348</v>
      </c>
      <c r="S56" s="8">
        <f>SUM(Table3253[[#This Row],[10]:[14]])</f>
        <v>369</v>
      </c>
      <c r="T56" s="8">
        <f>SUM(Table3253[[#This Row],[15]:[19]])</f>
        <v>312</v>
      </c>
      <c r="U56" s="8">
        <f>SUM(Table3253[[#This Row],[20]:[24]])</f>
        <v>291</v>
      </c>
      <c r="V56" s="8">
        <f>SUM(Table3253[[#This Row],[25]:[29]])</f>
        <v>304</v>
      </c>
      <c r="W56" s="8">
        <f>SUM(Table3253[[#This Row],[30]:[34]])</f>
        <v>356</v>
      </c>
      <c r="X56" s="8">
        <f>SUM(Table3253[[#This Row],[35]:[39]])</f>
        <v>337</v>
      </c>
      <c r="Y56" s="8">
        <f>SUM(Table3253[[#This Row],[40]:[44]])</f>
        <v>316</v>
      </c>
      <c r="Z56" s="8">
        <f>SUM(Table3253[[#This Row],[45]:[49]])</f>
        <v>327</v>
      </c>
      <c r="AA56" s="8">
        <f>SUM(Table3253[[#This Row],[50]:[54]])</f>
        <v>382</v>
      </c>
      <c r="AB56" s="8">
        <f>SUM(Table3253[[#This Row],[55]:[59]])</f>
        <v>382</v>
      </c>
      <c r="AC56" s="8">
        <f>SUM(Table3253[[#This Row],[60]:[64]])</f>
        <v>329</v>
      </c>
      <c r="AD56" s="8">
        <f>SUM(Table3253[[#This Row],[65]:[69]])</f>
        <v>263</v>
      </c>
      <c r="AE56" s="8">
        <f>SUM(Table3253[[#This Row],[70]:[74]])</f>
        <v>271</v>
      </c>
      <c r="AF56" s="8">
        <f>SUM(Table3253[[#This Row],[75]:[79]])</f>
        <v>206</v>
      </c>
      <c r="AG56" s="8">
        <f>SUM(Table3253[[#This Row],[80]:[84]])</f>
        <v>130</v>
      </c>
      <c r="AH56" s="8">
        <f>SUM(Table3253[[#This Row],[85]:[89]])</f>
        <v>42</v>
      </c>
      <c r="AI56" s="8">
        <f>Table3253[[#This Row],[90]]</f>
        <v>23</v>
      </c>
      <c r="AJ56" s="8">
        <v>54</v>
      </c>
      <c r="AK56" s="8">
        <v>65</v>
      </c>
      <c r="AL56" s="8">
        <v>57</v>
      </c>
      <c r="AM56" s="8">
        <v>62</v>
      </c>
      <c r="AN56" s="8">
        <v>70</v>
      </c>
      <c r="AO56" s="8">
        <v>63</v>
      </c>
      <c r="AP56" s="8">
        <v>76</v>
      </c>
      <c r="AQ56" s="8">
        <v>65</v>
      </c>
      <c r="AR56" s="8">
        <v>85</v>
      </c>
      <c r="AS56" s="8">
        <v>59</v>
      </c>
      <c r="AT56" s="8">
        <v>72</v>
      </c>
      <c r="AU56" s="8">
        <v>90</v>
      </c>
      <c r="AV56" s="8">
        <v>71</v>
      </c>
      <c r="AW56" s="8">
        <v>61</v>
      </c>
      <c r="AX56" s="8">
        <v>75</v>
      </c>
      <c r="AY56" s="8">
        <v>73</v>
      </c>
      <c r="AZ56" s="8">
        <v>55</v>
      </c>
      <c r="BA56" s="8">
        <v>63</v>
      </c>
      <c r="BB56" s="8">
        <v>53</v>
      </c>
      <c r="BC56" s="8">
        <v>68</v>
      </c>
      <c r="BD56" s="8">
        <v>53</v>
      </c>
      <c r="BE56" s="8">
        <v>65</v>
      </c>
      <c r="BF56" s="8">
        <v>62</v>
      </c>
      <c r="BG56" s="8">
        <v>53</v>
      </c>
      <c r="BH56" s="8">
        <v>58</v>
      </c>
      <c r="BI56" s="8">
        <v>64</v>
      </c>
      <c r="BJ56" s="8">
        <v>63</v>
      </c>
      <c r="BK56" s="8">
        <v>47</v>
      </c>
      <c r="BL56" s="8">
        <v>63</v>
      </c>
      <c r="BM56" s="8">
        <v>67</v>
      </c>
      <c r="BN56" s="8">
        <v>79</v>
      </c>
      <c r="BO56" s="8">
        <v>76</v>
      </c>
      <c r="BP56" s="8">
        <v>79</v>
      </c>
      <c r="BQ56" s="8">
        <v>66</v>
      </c>
      <c r="BR56" s="8">
        <v>56</v>
      </c>
      <c r="BS56" s="8">
        <v>73</v>
      </c>
      <c r="BT56" s="8">
        <v>81</v>
      </c>
      <c r="BU56" s="8">
        <v>61</v>
      </c>
      <c r="BV56" s="8">
        <v>55</v>
      </c>
      <c r="BW56" s="8">
        <v>67</v>
      </c>
      <c r="BX56" s="8">
        <v>67</v>
      </c>
      <c r="BY56" s="8">
        <v>60</v>
      </c>
      <c r="BZ56" s="8">
        <v>67</v>
      </c>
      <c r="CA56" s="8">
        <v>70</v>
      </c>
      <c r="CB56" s="8">
        <v>52</v>
      </c>
      <c r="CC56" s="8">
        <v>64</v>
      </c>
      <c r="CD56" s="8">
        <v>62</v>
      </c>
      <c r="CE56" s="8">
        <v>68</v>
      </c>
      <c r="CF56" s="8">
        <v>55</v>
      </c>
      <c r="CG56" s="8">
        <v>78</v>
      </c>
      <c r="CH56" s="8">
        <v>87</v>
      </c>
      <c r="CI56" s="8">
        <v>85</v>
      </c>
      <c r="CJ56" s="8">
        <v>67</v>
      </c>
      <c r="CK56" s="8">
        <v>70</v>
      </c>
      <c r="CL56" s="8">
        <v>73</v>
      </c>
      <c r="CM56" s="8">
        <v>83</v>
      </c>
      <c r="CN56" s="8">
        <v>90</v>
      </c>
      <c r="CO56" s="8">
        <v>73</v>
      </c>
      <c r="CP56" s="8">
        <v>69</v>
      </c>
      <c r="CQ56" s="8">
        <v>67</v>
      </c>
      <c r="CR56" s="8">
        <v>72</v>
      </c>
      <c r="CS56" s="8">
        <v>67</v>
      </c>
      <c r="CT56" s="8">
        <v>74</v>
      </c>
      <c r="CU56" s="8">
        <v>57</v>
      </c>
      <c r="CV56" s="8">
        <v>59</v>
      </c>
      <c r="CW56" s="8">
        <v>56</v>
      </c>
      <c r="CX56" s="8">
        <v>51</v>
      </c>
      <c r="CY56" s="8">
        <v>48</v>
      </c>
      <c r="CZ56" s="8">
        <v>59</v>
      </c>
      <c r="DA56" s="8">
        <v>49</v>
      </c>
      <c r="DB56" s="8">
        <v>54</v>
      </c>
      <c r="DC56" s="8">
        <v>57</v>
      </c>
      <c r="DD56" s="8">
        <v>55</v>
      </c>
      <c r="DE56" s="8">
        <v>44</v>
      </c>
      <c r="DF56" s="8">
        <v>61</v>
      </c>
      <c r="DG56" s="8">
        <v>51</v>
      </c>
      <c r="DH56" s="8">
        <v>51</v>
      </c>
      <c r="DI56" s="8">
        <v>38</v>
      </c>
      <c r="DJ56" s="8">
        <v>39</v>
      </c>
      <c r="DK56" s="8">
        <v>27</v>
      </c>
      <c r="DL56" s="8">
        <v>31</v>
      </c>
      <c r="DM56" s="8">
        <v>27</v>
      </c>
      <c r="DN56" s="8">
        <v>33</v>
      </c>
      <c r="DO56" s="8">
        <v>23</v>
      </c>
      <c r="DP56" s="8">
        <v>16</v>
      </c>
      <c r="DQ56" s="8">
        <v>15</v>
      </c>
      <c r="DR56" s="8">
        <v>11</v>
      </c>
      <c r="DS56" s="8">
        <v>5</v>
      </c>
      <c r="DT56" s="8">
        <v>5</v>
      </c>
      <c r="DU56" s="8">
        <v>6</v>
      </c>
      <c r="DV56" s="8">
        <v>23</v>
      </c>
      <c r="DW56" s="8">
        <f t="shared" si="0"/>
        <v>3263</v>
      </c>
      <c r="DX56" s="8">
        <f t="shared" si="1"/>
        <v>412</v>
      </c>
      <c r="DY56" s="8">
        <f t="shared" si="2"/>
        <v>1640</v>
      </c>
      <c r="DZ56" s="8">
        <f t="shared" si="3"/>
        <v>1093</v>
      </c>
    </row>
    <row r="57" spans="1:130" x14ac:dyDescent="0.2">
      <c r="A57" t="s">
        <v>210</v>
      </c>
      <c r="B57" t="s">
        <v>242</v>
      </c>
      <c r="C57" t="s">
        <v>243</v>
      </c>
      <c r="D57" s="8">
        <f>SUM(Table3253[[#This Row],[0]:[90]])</f>
        <v>12121</v>
      </c>
      <c r="E57" s="8">
        <f>SUM(Table3253[[#This Row],[0]:[15]])</f>
        <v>2526</v>
      </c>
      <c r="F57" s="8">
        <f>SUM(Table3253[[#This Row],[16]:[64]])</f>
        <v>7722</v>
      </c>
      <c r="G57" s="8">
        <f>SUM(Table3253[[#This Row],[65]:[90]])</f>
        <v>1873</v>
      </c>
      <c r="H57" s="8">
        <f>SUM(Table3253[[#This Row],[85]:[90]])</f>
        <v>129</v>
      </c>
      <c r="I57" s="8">
        <f>SUM(Table3253[[#This Row],[0]:[17]])</f>
        <v>2819</v>
      </c>
      <c r="J57" s="8">
        <f>SUM(Table3253[[#This Row],[18]:[64]])</f>
        <v>7429</v>
      </c>
      <c r="K57" s="8">
        <f>SUM(Table3253[[#This Row],[0]:[4]])</f>
        <v>683</v>
      </c>
      <c r="L57" s="8">
        <f>SUM(Table3253[[#This Row],[5]:[15]])</f>
        <v>1843</v>
      </c>
      <c r="M57" s="8">
        <f>SUM(Table3253[[#This Row],[16]:[24]])</f>
        <v>1243</v>
      </c>
      <c r="N57" s="8">
        <f>SUM(Table3253[[#This Row],[25]:[49]])</f>
        <v>4147</v>
      </c>
      <c r="O57" s="8">
        <f>SUM(Table3253[[#This Row],[50]:[64]])</f>
        <v>2332</v>
      </c>
      <c r="P57" s="8">
        <f>SUM(Table3253[[#This Row],[65]:[74]])</f>
        <v>1104</v>
      </c>
      <c r="Q57" s="8">
        <f>SUM(Table3253[[#This Row],[75]:[84]])</f>
        <v>640</v>
      </c>
      <c r="R57" s="8">
        <f>SUM(Table3253[[#This Row],[5]:[9]])</f>
        <v>818</v>
      </c>
      <c r="S57" s="8">
        <f>SUM(Table3253[[#This Row],[10]:[14]])</f>
        <v>873</v>
      </c>
      <c r="T57" s="8">
        <f>SUM(Table3253[[#This Row],[15]:[19]])</f>
        <v>725</v>
      </c>
      <c r="U57" s="8">
        <f>SUM(Table3253[[#This Row],[20]:[24]])</f>
        <v>670</v>
      </c>
      <c r="V57" s="8">
        <f>SUM(Table3253[[#This Row],[25]:[29]])</f>
        <v>884</v>
      </c>
      <c r="W57" s="8">
        <f>SUM(Table3253[[#This Row],[30]:[34]])</f>
        <v>935</v>
      </c>
      <c r="X57" s="8">
        <f>SUM(Table3253[[#This Row],[35]:[39]])</f>
        <v>898</v>
      </c>
      <c r="Y57" s="8">
        <f>SUM(Table3253[[#This Row],[40]:[44]])</f>
        <v>764</v>
      </c>
      <c r="Z57" s="8">
        <f>SUM(Table3253[[#This Row],[45]:[49]])</f>
        <v>666</v>
      </c>
      <c r="AA57" s="8">
        <f>SUM(Table3253[[#This Row],[50]:[54]])</f>
        <v>845</v>
      </c>
      <c r="AB57" s="8">
        <f>SUM(Table3253[[#This Row],[55]:[59]])</f>
        <v>823</v>
      </c>
      <c r="AC57" s="8">
        <f>SUM(Table3253[[#This Row],[60]:[64]])</f>
        <v>664</v>
      </c>
      <c r="AD57" s="8">
        <f>SUM(Table3253[[#This Row],[65]:[69]])</f>
        <v>589</v>
      </c>
      <c r="AE57" s="8">
        <f>SUM(Table3253[[#This Row],[70]:[74]])</f>
        <v>515</v>
      </c>
      <c r="AF57" s="8">
        <f>SUM(Table3253[[#This Row],[75]:[79]])</f>
        <v>443</v>
      </c>
      <c r="AG57" s="8">
        <f>SUM(Table3253[[#This Row],[80]:[84]])</f>
        <v>197</v>
      </c>
      <c r="AH57" s="8">
        <f>SUM(Table3253[[#This Row],[85]:[89]])</f>
        <v>83</v>
      </c>
      <c r="AI57" s="8">
        <f>Table3253[[#This Row],[90]]</f>
        <v>46</v>
      </c>
      <c r="AJ57" s="8">
        <v>144</v>
      </c>
      <c r="AK57" s="8">
        <v>131</v>
      </c>
      <c r="AL57" s="8">
        <v>119</v>
      </c>
      <c r="AM57" s="8">
        <v>136</v>
      </c>
      <c r="AN57" s="8">
        <v>153</v>
      </c>
      <c r="AO57" s="8">
        <v>142</v>
      </c>
      <c r="AP57" s="8">
        <v>173</v>
      </c>
      <c r="AQ57" s="8">
        <v>163</v>
      </c>
      <c r="AR57" s="8">
        <v>165</v>
      </c>
      <c r="AS57" s="8">
        <v>175</v>
      </c>
      <c r="AT57" s="8">
        <v>190</v>
      </c>
      <c r="AU57" s="8">
        <v>158</v>
      </c>
      <c r="AV57" s="8">
        <v>198</v>
      </c>
      <c r="AW57" s="8">
        <v>154</v>
      </c>
      <c r="AX57" s="8">
        <v>173</v>
      </c>
      <c r="AY57" s="8">
        <v>152</v>
      </c>
      <c r="AZ57" s="8">
        <v>156</v>
      </c>
      <c r="BA57" s="8">
        <v>137</v>
      </c>
      <c r="BB57" s="8">
        <v>133</v>
      </c>
      <c r="BC57" s="8">
        <v>147</v>
      </c>
      <c r="BD57" s="8">
        <v>157</v>
      </c>
      <c r="BE57" s="8">
        <v>141</v>
      </c>
      <c r="BF57" s="8">
        <v>116</v>
      </c>
      <c r="BG57" s="8">
        <v>127</v>
      </c>
      <c r="BH57" s="8">
        <v>129</v>
      </c>
      <c r="BI57" s="8">
        <v>175</v>
      </c>
      <c r="BJ57" s="8">
        <v>175</v>
      </c>
      <c r="BK57" s="8">
        <v>175</v>
      </c>
      <c r="BL57" s="8">
        <v>180</v>
      </c>
      <c r="BM57" s="8">
        <v>179</v>
      </c>
      <c r="BN57" s="8">
        <v>198</v>
      </c>
      <c r="BO57" s="8">
        <v>214</v>
      </c>
      <c r="BP57" s="8">
        <v>182</v>
      </c>
      <c r="BQ57" s="8">
        <v>158</v>
      </c>
      <c r="BR57" s="8">
        <v>183</v>
      </c>
      <c r="BS57" s="8">
        <v>195</v>
      </c>
      <c r="BT57" s="8">
        <v>188</v>
      </c>
      <c r="BU57" s="8">
        <v>174</v>
      </c>
      <c r="BV57" s="8">
        <v>157</v>
      </c>
      <c r="BW57" s="8">
        <v>184</v>
      </c>
      <c r="BX57" s="8">
        <v>162</v>
      </c>
      <c r="BY57" s="8">
        <v>164</v>
      </c>
      <c r="BZ57" s="8">
        <v>176</v>
      </c>
      <c r="CA57" s="8">
        <v>132</v>
      </c>
      <c r="CB57" s="8">
        <v>130</v>
      </c>
      <c r="CC57" s="8">
        <v>96</v>
      </c>
      <c r="CD57" s="8">
        <v>135</v>
      </c>
      <c r="CE57" s="8">
        <v>126</v>
      </c>
      <c r="CF57" s="8">
        <v>149</v>
      </c>
      <c r="CG57" s="8">
        <v>160</v>
      </c>
      <c r="CH57" s="8">
        <v>135</v>
      </c>
      <c r="CI57" s="8">
        <v>198</v>
      </c>
      <c r="CJ57" s="8">
        <v>182</v>
      </c>
      <c r="CK57" s="8">
        <v>172</v>
      </c>
      <c r="CL57" s="8">
        <v>158</v>
      </c>
      <c r="CM57" s="8">
        <v>172</v>
      </c>
      <c r="CN57" s="8">
        <v>156</v>
      </c>
      <c r="CO57" s="8">
        <v>162</v>
      </c>
      <c r="CP57" s="8">
        <v>176</v>
      </c>
      <c r="CQ57" s="8">
        <v>157</v>
      </c>
      <c r="CR57" s="8">
        <v>145</v>
      </c>
      <c r="CS57" s="8">
        <v>151</v>
      </c>
      <c r="CT57" s="8">
        <v>123</v>
      </c>
      <c r="CU57" s="8">
        <v>128</v>
      </c>
      <c r="CV57" s="8">
        <v>117</v>
      </c>
      <c r="CW57" s="8">
        <v>134</v>
      </c>
      <c r="CX57" s="8">
        <v>138</v>
      </c>
      <c r="CY57" s="8">
        <v>98</v>
      </c>
      <c r="CZ57" s="8">
        <v>105</v>
      </c>
      <c r="DA57" s="8">
        <v>114</v>
      </c>
      <c r="DB57" s="8">
        <v>99</v>
      </c>
      <c r="DC57" s="8">
        <v>104</v>
      </c>
      <c r="DD57" s="8">
        <v>95</v>
      </c>
      <c r="DE57" s="8">
        <v>104</v>
      </c>
      <c r="DF57" s="8">
        <v>113</v>
      </c>
      <c r="DG57" s="8">
        <v>119</v>
      </c>
      <c r="DH57" s="8">
        <v>88</v>
      </c>
      <c r="DI57" s="8">
        <v>81</v>
      </c>
      <c r="DJ57" s="8">
        <v>80</v>
      </c>
      <c r="DK57" s="8">
        <v>75</v>
      </c>
      <c r="DL57" s="8">
        <v>50</v>
      </c>
      <c r="DM57" s="8">
        <v>45</v>
      </c>
      <c r="DN57" s="8">
        <v>36</v>
      </c>
      <c r="DO57" s="8">
        <v>36</v>
      </c>
      <c r="DP57" s="8">
        <v>30</v>
      </c>
      <c r="DQ57" s="8">
        <v>17</v>
      </c>
      <c r="DR57" s="8">
        <v>22</v>
      </c>
      <c r="DS57" s="8">
        <v>19</v>
      </c>
      <c r="DT57" s="8">
        <v>11</v>
      </c>
      <c r="DU57" s="8">
        <v>14</v>
      </c>
      <c r="DV57" s="8">
        <v>46</v>
      </c>
      <c r="DW57" s="8">
        <f t="shared" si="0"/>
        <v>7722</v>
      </c>
      <c r="DX57" s="8">
        <f t="shared" si="1"/>
        <v>950</v>
      </c>
      <c r="DY57" s="8">
        <f t="shared" si="2"/>
        <v>4147</v>
      </c>
      <c r="DZ57" s="8">
        <f t="shared" si="3"/>
        <v>2332</v>
      </c>
    </row>
    <row r="58" spans="1:130" x14ac:dyDescent="0.2">
      <c r="A58" t="s">
        <v>210</v>
      </c>
      <c r="B58" t="s">
        <v>244</v>
      </c>
      <c r="C58" t="s">
        <v>245</v>
      </c>
      <c r="D58" s="8">
        <f>SUM(Table3253[[#This Row],[0]:[90]])</f>
        <v>15067</v>
      </c>
      <c r="E58" s="8">
        <f>SUM(Table3253[[#This Row],[0]:[15]])</f>
        <v>2675</v>
      </c>
      <c r="F58" s="8">
        <f>SUM(Table3253[[#This Row],[16]:[64]])</f>
        <v>8997</v>
      </c>
      <c r="G58" s="8">
        <f>SUM(Table3253[[#This Row],[65]:[90]])</f>
        <v>3395</v>
      </c>
      <c r="H58" s="8">
        <f>SUM(Table3253[[#This Row],[85]:[90]])</f>
        <v>350</v>
      </c>
      <c r="I58" s="8">
        <f>SUM(Table3253[[#This Row],[0]:[17]])</f>
        <v>3026</v>
      </c>
      <c r="J58" s="8">
        <f>SUM(Table3253[[#This Row],[18]:[64]])</f>
        <v>8646</v>
      </c>
      <c r="K58" s="8">
        <f>SUM(Table3253[[#This Row],[0]:[4]])</f>
        <v>819</v>
      </c>
      <c r="L58" s="8">
        <f>SUM(Table3253[[#This Row],[5]:[15]])</f>
        <v>1856</v>
      </c>
      <c r="M58" s="8">
        <f>SUM(Table3253[[#This Row],[16]:[24]])</f>
        <v>1357</v>
      </c>
      <c r="N58" s="8">
        <f>SUM(Table3253[[#This Row],[25]:[49]])</f>
        <v>4331</v>
      </c>
      <c r="O58" s="8">
        <f>SUM(Table3253[[#This Row],[50]:[64]])</f>
        <v>3309</v>
      </c>
      <c r="P58" s="8">
        <f>SUM(Table3253[[#This Row],[65]:[74]])</f>
        <v>1884</v>
      </c>
      <c r="Q58" s="8">
        <f>SUM(Table3253[[#This Row],[75]:[84]])</f>
        <v>1161</v>
      </c>
      <c r="R58" s="8">
        <f>SUM(Table3253[[#This Row],[5]:[9]])</f>
        <v>836</v>
      </c>
      <c r="S58" s="8">
        <f>SUM(Table3253[[#This Row],[10]:[14]])</f>
        <v>847</v>
      </c>
      <c r="T58" s="8">
        <f>SUM(Table3253[[#This Row],[15]:[19]])</f>
        <v>838</v>
      </c>
      <c r="U58" s="8">
        <f>SUM(Table3253[[#This Row],[20]:[24]])</f>
        <v>692</v>
      </c>
      <c r="V58" s="8">
        <f>SUM(Table3253[[#This Row],[25]:[29]])</f>
        <v>729</v>
      </c>
      <c r="W58" s="8">
        <f>SUM(Table3253[[#This Row],[30]:[34]])</f>
        <v>884</v>
      </c>
      <c r="X58" s="8">
        <f>SUM(Table3253[[#This Row],[35]:[39]])</f>
        <v>909</v>
      </c>
      <c r="Y58" s="8">
        <f>SUM(Table3253[[#This Row],[40]:[44]])</f>
        <v>937</v>
      </c>
      <c r="Z58" s="8">
        <f>SUM(Table3253[[#This Row],[45]:[49]])</f>
        <v>872</v>
      </c>
      <c r="AA58" s="8">
        <f>SUM(Table3253[[#This Row],[50]:[54]])</f>
        <v>1086</v>
      </c>
      <c r="AB58" s="8">
        <f>SUM(Table3253[[#This Row],[55]:[59]])</f>
        <v>1153</v>
      </c>
      <c r="AC58" s="8">
        <f>SUM(Table3253[[#This Row],[60]:[64]])</f>
        <v>1070</v>
      </c>
      <c r="AD58" s="8">
        <f>SUM(Table3253[[#This Row],[65]:[69]])</f>
        <v>986</v>
      </c>
      <c r="AE58" s="8">
        <f>SUM(Table3253[[#This Row],[70]:[74]])</f>
        <v>898</v>
      </c>
      <c r="AF58" s="8">
        <f>SUM(Table3253[[#This Row],[75]:[79]])</f>
        <v>717</v>
      </c>
      <c r="AG58" s="8">
        <f>SUM(Table3253[[#This Row],[80]:[84]])</f>
        <v>444</v>
      </c>
      <c r="AH58" s="8">
        <f>SUM(Table3253[[#This Row],[85]:[89]])</f>
        <v>236</v>
      </c>
      <c r="AI58" s="8">
        <f>Table3253[[#This Row],[90]]</f>
        <v>114</v>
      </c>
      <c r="AJ58" s="8">
        <v>153</v>
      </c>
      <c r="AK58" s="8">
        <v>170</v>
      </c>
      <c r="AL58" s="8">
        <v>168</v>
      </c>
      <c r="AM58" s="8">
        <v>155</v>
      </c>
      <c r="AN58" s="8">
        <v>173</v>
      </c>
      <c r="AO58" s="8">
        <v>151</v>
      </c>
      <c r="AP58" s="8">
        <v>175</v>
      </c>
      <c r="AQ58" s="8">
        <v>159</v>
      </c>
      <c r="AR58" s="8">
        <v>174</v>
      </c>
      <c r="AS58" s="8">
        <v>177</v>
      </c>
      <c r="AT58" s="8">
        <v>182</v>
      </c>
      <c r="AU58" s="8">
        <v>148</v>
      </c>
      <c r="AV58" s="8">
        <v>161</v>
      </c>
      <c r="AW58" s="8">
        <v>170</v>
      </c>
      <c r="AX58" s="8">
        <v>186</v>
      </c>
      <c r="AY58" s="8">
        <v>173</v>
      </c>
      <c r="AZ58" s="8">
        <v>176</v>
      </c>
      <c r="BA58" s="8">
        <v>175</v>
      </c>
      <c r="BB58" s="8">
        <v>165</v>
      </c>
      <c r="BC58" s="8">
        <v>149</v>
      </c>
      <c r="BD58" s="8">
        <v>152</v>
      </c>
      <c r="BE58" s="8">
        <v>137</v>
      </c>
      <c r="BF58" s="8">
        <v>148</v>
      </c>
      <c r="BG58" s="8">
        <v>119</v>
      </c>
      <c r="BH58" s="8">
        <v>136</v>
      </c>
      <c r="BI58" s="8">
        <v>159</v>
      </c>
      <c r="BJ58" s="8">
        <v>141</v>
      </c>
      <c r="BK58" s="8">
        <v>135</v>
      </c>
      <c r="BL58" s="8">
        <v>143</v>
      </c>
      <c r="BM58" s="8">
        <v>151</v>
      </c>
      <c r="BN58" s="8">
        <v>181</v>
      </c>
      <c r="BO58" s="8">
        <v>171</v>
      </c>
      <c r="BP58" s="8">
        <v>190</v>
      </c>
      <c r="BQ58" s="8">
        <v>162</v>
      </c>
      <c r="BR58" s="8">
        <v>180</v>
      </c>
      <c r="BS58" s="8">
        <v>151</v>
      </c>
      <c r="BT58" s="8">
        <v>199</v>
      </c>
      <c r="BU58" s="8">
        <v>193</v>
      </c>
      <c r="BV58" s="8">
        <v>181</v>
      </c>
      <c r="BW58" s="8">
        <v>185</v>
      </c>
      <c r="BX58" s="8">
        <v>178</v>
      </c>
      <c r="BY58" s="8">
        <v>213</v>
      </c>
      <c r="BZ58" s="8">
        <v>176</v>
      </c>
      <c r="CA58" s="8">
        <v>210</v>
      </c>
      <c r="CB58" s="8">
        <v>160</v>
      </c>
      <c r="CC58" s="8">
        <v>149</v>
      </c>
      <c r="CD58" s="8">
        <v>167</v>
      </c>
      <c r="CE58" s="8">
        <v>166</v>
      </c>
      <c r="CF58" s="8">
        <v>192</v>
      </c>
      <c r="CG58" s="8">
        <v>198</v>
      </c>
      <c r="CH58" s="8">
        <v>206</v>
      </c>
      <c r="CI58" s="8">
        <v>213</v>
      </c>
      <c r="CJ58" s="8">
        <v>224</v>
      </c>
      <c r="CK58" s="8">
        <v>207</v>
      </c>
      <c r="CL58" s="8">
        <v>236</v>
      </c>
      <c r="CM58" s="8">
        <v>221</v>
      </c>
      <c r="CN58" s="8">
        <v>224</v>
      </c>
      <c r="CO58" s="8">
        <v>264</v>
      </c>
      <c r="CP58" s="8">
        <v>228</v>
      </c>
      <c r="CQ58" s="8">
        <v>216</v>
      </c>
      <c r="CR58" s="8">
        <v>211</v>
      </c>
      <c r="CS58" s="8">
        <v>211</v>
      </c>
      <c r="CT58" s="8">
        <v>227</v>
      </c>
      <c r="CU58" s="8">
        <v>208</v>
      </c>
      <c r="CV58" s="8">
        <v>213</v>
      </c>
      <c r="CW58" s="8">
        <v>220</v>
      </c>
      <c r="CX58" s="8">
        <v>194</v>
      </c>
      <c r="CY58" s="8">
        <v>212</v>
      </c>
      <c r="CZ58" s="8">
        <v>171</v>
      </c>
      <c r="DA58" s="8">
        <v>189</v>
      </c>
      <c r="DB58" s="8">
        <v>191</v>
      </c>
      <c r="DC58" s="8">
        <v>181</v>
      </c>
      <c r="DD58" s="8">
        <v>179</v>
      </c>
      <c r="DE58" s="8">
        <v>176</v>
      </c>
      <c r="DF58" s="8">
        <v>171</v>
      </c>
      <c r="DG58" s="8">
        <v>202</v>
      </c>
      <c r="DH58" s="8">
        <v>120</v>
      </c>
      <c r="DI58" s="8">
        <v>145</v>
      </c>
      <c r="DJ58" s="8">
        <v>144</v>
      </c>
      <c r="DK58" s="8">
        <v>106</v>
      </c>
      <c r="DL58" s="8">
        <v>110</v>
      </c>
      <c r="DM58" s="8">
        <v>102</v>
      </c>
      <c r="DN58" s="8">
        <v>88</v>
      </c>
      <c r="DO58" s="8">
        <v>71</v>
      </c>
      <c r="DP58" s="8">
        <v>73</v>
      </c>
      <c r="DQ58" s="8">
        <v>59</v>
      </c>
      <c r="DR58" s="8">
        <v>46</v>
      </c>
      <c r="DS58" s="8">
        <v>54</v>
      </c>
      <c r="DT58" s="8">
        <v>43</v>
      </c>
      <c r="DU58" s="8">
        <v>34</v>
      </c>
      <c r="DV58" s="8">
        <v>114</v>
      </c>
      <c r="DW58" s="8">
        <f t="shared" si="0"/>
        <v>8997</v>
      </c>
      <c r="DX58" s="8">
        <f t="shared" si="1"/>
        <v>1006</v>
      </c>
      <c r="DY58" s="8">
        <f t="shared" si="2"/>
        <v>4331</v>
      </c>
      <c r="DZ58" s="8">
        <f t="shared" si="3"/>
        <v>3309</v>
      </c>
    </row>
    <row r="59" spans="1:130" x14ac:dyDescent="0.2">
      <c r="A59" t="s">
        <v>210</v>
      </c>
      <c r="B59" t="s">
        <v>246</v>
      </c>
      <c r="C59" t="s">
        <v>247</v>
      </c>
      <c r="D59" s="8">
        <f>SUM(Table3253[[#This Row],[0]:[90]])</f>
        <v>11253</v>
      </c>
      <c r="E59" s="8">
        <f>SUM(Table3253[[#This Row],[0]:[15]])</f>
        <v>2106</v>
      </c>
      <c r="F59" s="8">
        <f>SUM(Table3253[[#This Row],[16]:[64]])</f>
        <v>6911</v>
      </c>
      <c r="G59" s="8">
        <f>SUM(Table3253[[#This Row],[65]:[90]])</f>
        <v>2236</v>
      </c>
      <c r="H59" s="8">
        <f>SUM(Table3253[[#This Row],[85]:[90]])</f>
        <v>261</v>
      </c>
      <c r="I59" s="8">
        <f>SUM(Table3253[[#This Row],[0]:[17]])</f>
        <v>2390</v>
      </c>
      <c r="J59" s="8">
        <f>SUM(Table3253[[#This Row],[18]:[64]])</f>
        <v>6627</v>
      </c>
      <c r="K59" s="8">
        <f>SUM(Table3253[[#This Row],[0]:[4]])</f>
        <v>635</v>
      </c>
      <c r="L59" s="8">
        <f>SUM(Table3253[[#This Row],[5]:[15]])</f>
        <v>1471</v>
      </c>
      <c r="M59" s="8">
        <f>SUM(Table3253[[#This Row],[16]:[24]])</f>
        <v>1129</v>
      </c>
      <c r="N59" s="8">
        <f>SUM(Table3253[[#This Row],[25]:[49]])</f>
        <v>3382</v>
      </c>
      <c r="O59" s="8">
        <f>SUM(Table3253[[#This Row],[50]:[64]])</f>
        <v>2400</v>
      </c>
      <c r="P59" s="8">
        <f>SUM(Table3253[[#This Row],[65]:[74]])</f>
        <v>1222</v>
      </c>
      <c r="Q59" s="8">
        <f>SUM(Table3253[[#This Row],[75]:[84]])</f>
        <v>753</v>
      </c>
      <c r="R59" s="8">
        <f>SUM(Table3253[[#This Row],[5]:[9]])</f>
        <v>644</v>
      </c>
      <c r="S59" s="8">
        <f>SUM(Table3253[[#This Row],[10]:[14]])</f>
        <v>681</v>
      </c>
      <c r="T59" s="8">
        <f>SUM(Table3253[[#This Row],[15]:[19]])</f>
        <v>676</v>
      </c>
      <c r="U59" s="8">
        <f>SUM(Table3253[[#This Row],[20]:[24]])</f>
        <v>599</v>
      </c>
      <c r="V59" s="8">
        <f>SUM(Table3253[[#This Row],[25]:[29]])</f>
        <v>724</v>
      </c>
      <c r="W59" s="8">
        <f>SUM(Table3253[[#This Row],[30]:[34]])</f>
        <v>744</v>
      </c>
      <c r="X59" s="8">
        <f>SUM(Table3253[[#This Row],[35]:[39]])</f>
        <v>650</v>
      </c>
      <c r="Y59" s="8">
        <f>SUM(Table3253[[#This Row],[40]:[44]])</f>
        <v>628</v>
      </c>
      <c r="Z59" s="8">
        <f>SUM(Table3253[[#This Row],[45]:[49]])</f>
        <v>636</v>
      </c>
      <c r="AA59" s="8">
        <f>SUM(Table3253[[#This Row],[50]:[54]])</f>
        <v>743</v>
      </c>
      <c r="AB59" s="8">
        <f>SUM(Table3253[[#This Row],[55]:[59]])</f>
        <v>872</v>
      </c>
      <c r="AC59" s="8">
        <f>SUM(Table3253[[#This Row],[60]:[64]])</f>
        <v>785</v>
      </c>
      <c r="AD59" s="8">
        <f>SUM(Table3253[[#This Row],[65]:[69]])</f>
        <v>680</v>
      </c>
      <c r="AE59" s="8">
        <f>SUM(Table3253[[#This Row],[70]:[74]])</f>
        <v>542</v>
      </c>
      <c r="AF59" s="8">
        <f>SUM(Table3253[[#This Row],[75]:[79]])</f>
        <v>459</v>
      </c>
      <c r="AG59" s="8">
        <f>SUM(Table3253[[#This Row],[80]:[84]])</f>
        <v>294</v>
      </c>
      <c r="AH59" s="8">
        <f>SUM(Table3253[[#This Row],[85]:[89]])</f>
        <v>183</v>
      </c>
      <c r="AI59" s="8">
        <f>Table3253[[#This Row],[90]]</f>
        <v>78</v>
      </c>
      <c r="AJ59" s="8">
        <v>109</v>
      </c>
      <c r="AK59" s="8">
        <v>137</v>
      </c>
      <c r="AL59" s="8">
        <v>118</v>
      </c>
      <c r="AM59" s="8">
        <v>139</v>
      </c>
      <c r="AN59" s="8">
        <v>132</v>
      </c>
      <c r="AO59" s="8">
        <v>123</v>
      </c>
      <c r="AP59" s="8">
        <v>150</v>
      </c>
      <c r="AQ59" s="8">
        <v>105</v>
      </c>
      <c r="AR59" s="8">
        <v>134</v>
      </c>
      <c r="AS59" s="8">
        <v>132</v>
      </c>
      <c r="AT59" s="8">
        <v>134</v>
      </c>
      <c r="AU59" s="8">
        <v>163</v>
      </c>
      <c r="AV59" s="8">
        <v>132</v>
      </c>
      <c r="AW59" s="8">
        <v>137</v>
      </c>
      <c r="AX59" s="8">
        <v>115</v>
      </c>
      <c r="AY59" s="8">
        <v>146</v>
      </c>
      <c r="AZ59" s="8">
        <v>125</v>
      </c>
      <c r="BA59" s="8">
        <v>159</v>
      </c>
      <c r="BB59" s="8">
        <v>127</v>
      </c>
      <c r="BC59" s="8">
        <v>119</v>
      </c>
      <c r="BD59" s="8">
        <v>142</v>
      </c>
      <c r="BE59" s="8">
        <v>128</v>
      </c>
      <c r="BF59" s="8">
        <v>106</v>
      </c>
      <c r="BG59" s="8">
        <v>120</v>
      </c>
      <c r="BH59" s="8">
        <v>103</v>
      </c>
      <c r="BI59" s="8">
        <v>144</v>
      </c>
      <c r="BJ59" s="8">
        <v>143</v>
      </c>
      <c r="BK59" s="8">
        <v>140</v>
      </c>
      <c r="BL59" s="8">
        <v>140</v>
      </c>
      <c r="BM59" s="8">
        <v>157</v>
      </c>
      <c r="BN59" s="8">
        <v>130</v>
      </c>
      <c r="BO59" s="8">
        <v>168</v>
      </c>
      <c r="BP59" s="8">
        <v>150</v>
      </c>
      <c r="BQ59" s="8">
        <v>131</v>
      </c>
      <c r="BR59" s="8">
        <v>165</v>
      </c>
      <c r="BS59" s="8">
        <v>136</v>
      </c>
      <c r="BT59" s="8">
        <v>107</v>
      </c>
      <c r="BU59" s="8">
        <v>121</v>
      </c>
      <c r="BV59" s="8">
        <v>139</v>
      </c>
      <c r="BW59" s="8">
        <v>147</v>
      </c>
      <c r="BX59" s="8">
        <v>130</v>
      </c>
      <c r="BY59" s="8">
        <v>128</v>
      </c>
      <c r="BZ59" s="8">
        <v>134</v>
      </c>
      <c r="CA59" s="8">
        <v>122</v>
      </c>
      <c r="CB59" s="8">
        <v>114</v>
      </c>
      <c r="CC59" s="8">
        <v>123</v>
      </c>
      <c r="CD59" s="8">
        <v>136</v>
      </c>
      <c r="CE59" s="8">
        <v>112</v>
      </c>
      <c r="CF59" s="8">
        <v>136</v>
      </c>
      <c r="CG59" s="8">
        <v>129</v>
      </c>
      <c r="CH59" s="8">
        <v>143</v>
      </c>
      <c r="CI59" s="8">
        <v>170</v>
      </c>
      <c r="CJ59" s="8">
        <v>136</v>
      </c>
      <c r="CK59" s="8">
        <v>140</v>
      </c>
      <c r="CL59" s="8">
        <v>154</v>
      </c>
      <c r="CM59" s="8">
        <v>182</v>
      </c>
      <c r="CN59" s="8">
        <v>169</v>
      </c>
      <c r="CO59" s="8">
        <v>194</v>
      </c>
      <c r="CP59" s="8">
        <v>165</v>
      </c>
      <c r="CQ59" s="8">
        <v>162</v>
      </c>
      <c r="CR59" s="8">
        <v>150</v>
      </c>
      <c r="CS59" s="8">
        <v>159</v>
      </c>
      <c r="CT59" s="8">
        <v>149</v>
      </c>
      <c r="CU59" s="8">
        <v>178</v>
      </c>
      <c r="CV59" s="8">
        <v>149</v>
      </c>
      <c r="CW59" s="8">
        <v>137</v>
      </c>
      <c r="CX59" s="8">
        <v>149</v>
      </c>
      <c r="CY59" s="8">
        <v>145</v>
      </c>
      <c r="CZ59" s="8">
        <v>130</v>
      </c>
      <c r="DA59" s="8">
        <v>119</v>
      </c>
      <c r="DB59" s="8">
        <v>114</v>
      </c>
      <c r="DC59" s="8">
        <v>124</v>
      </c>
      <c r="DD59" s="8">
        <v>102</v>
      </c>
      <c r="DE59" s="8">
        <v>104</v>
      </c>
      <c r="DF59" s="8">
        <v>98</v>
      </c>
      <c r="DG59" s="8">
        <v>110</v>
      </c>
      <c r="DH59" s="8">
        <v>90</v>
      </c>
      <c r="DI59" s="8">
        <v>95</v>
      </c>
      <c r="DJ59" s="8">
        <v>89</v>
      </c>
      <c r="DK59" s="8">
        <v>75</v>
      </c>
      <c r="DL59" s="8">
        <v>69</v>
      </c>
      <c r="DM59" s="8">
        <v>70</v>
      </c>
      <c r="DN59" s="8">
        <v>56</v>
      </c>
      <c r="DO59" s="8">
        <v>55</v>
      </c>
      <c r="DP59" s="8">
        <v>44</v>
      </c>
      <c r="DQ59" s="8">
        <v>57</v>
      </c>
      <c r="DR59" s="8">
        <v>30</v>
      </c>
      <c r="DS59" s="8">
        <v>45</v>
      </c>
      <c r="DT59" s="8">
        <v>29</v>
      </c>
      <c r="DU59" s="8">
        <v>22</v>
      </c>
      <c r="DV59" s="8">
        <v>78</v>
      </c>
      <c r="DW59" s="8">
        <f t="shared" si="0"/>
        <v>6911</v>
      </c>
      <c r="DX59" s="8">
        <f t="shared" si="1"/>
        <v>845</v>
      </c>
      <c r="DY59" s="8">
        <f t="shared" si="2"/>
        <v>3382</v>
      </c>
      <c r="DZ59" s="8">
        <f t="shared" si="3"/>
        <v>2400</v>
      </c>
    </row>
    <row r="60" spans="1:130" x14ac:dyDescent="0.2">
      <c r="A60" t="s">
        <v>210</v>
      </c>
      <c r="B60" t="s">
        <v>248</v>
      </c>
      <c r="C60" t="s">
        <v>249</v>
      </c>
      <c r="D60" s="8">
        <f>SUM(Table3253[[#This Row],[0]:[90]])</f>
        <v>11708</v>
      </c>
      <c r="E60" s="8">
        <f>SUM(Table3253[[#This Row],[0]:[15]])</f>
        <v>2147</v>
      </c>
      <c r="F60" s="8">
        <f>SUM(Table3253[[#This Row],[16]:[64]])</f>
        <v>7207</v>
      </c>
      <c r="G60" s="8">
        <f>SUM(Table3253[[#This Row],[65]:[90]])</f>
        <v>2354</v>
      </c>
      <c r="H60" s="8">
        <f>SUM(Table3253[[#This Row],[85]:[90]])</f>
        <v>211</v>
      </c>
      <c r="I60" s="8">
        <f>SUM(Table3253[[#This Row],[0]:[17]])</f>
        <v>2399</v>
      </c>
      <c r="J60" s="8">
        <f>SUM(Table3253[[#This Row],[18]:[64]])</f>
        <v>6955</v>
      </c>
      <c r="K60" s="8">
        <f>SUM(Table3253[[#This Row],[0]:[4]])</f>
        <v>611</v>
      </c>
      <c r="L60" s="8">
        <f>SUM(Table3253[[#This Row],[5]:[15]])</f>
        <v>1536</v>
      </c>
      <c r="M60" s="8">
        <f>SUM(Table3253[[#This Row],[16]:[24]])</f>
        <v>995</v>
      </c>
      <c r="N60" s="8">
        <f>SUM(Table3253[[#This Row],[25]:[49]])</f>
        <v>3671</v>
      </c>
      <c r="O60" s="8">
        <f>SUM(Table3253[[#This Row],[50]:[64]])</f>
        <v>2541</v>
      </c>
      <c r="P60" s="8">
        <f>SUM(Table3253[[#This Row],[65]:[74]])</f>
        <v>1358</v>
      </c>
      <c r="Q60" s="8">
        <f>SUM(Table3253[[#This Row],[75]:[84]])</f>
        <v>785</v>
      </c>
      <c r="R60" s="8">
        <f>SUM(Table3253[[#This Row],[5]:[9]])</f>
        <v>637</v>
      </c>
      <c r="S60" s="8">
        <f>SUM(Table3253[[#This Row],[10]:[14]])</f>
        <v>759</v>
      </c>
      <c r="T60" s="8">
        <f>SUM(Table3253[[#This Row],[15]:[19]])</f>
        <v>606</v>
      </c>
      <c r="U60" s="8">
        <f>SUM(Table3253[[#This Row],[20]:[24]])</f>
        <v>529</v>
      </c>
      <c r="V60" s="8">
        <f>SUM(Table3253[[#This Row],[25]:[29]])</f>
        <v>688</v>
      </c>
      <c r="W60" s="8">
        <f>SUM(Table3253[[#This Row],[30]:[34]])</f>
        <v>803</v>
      </c>
      <c r="X60" s="8">
        <f>SUM(Table3253[[#This Row],[35]:[39]])</f>
        <v>776</v>
      </c>
      <c r="Y60" s="8">
        <f>SUM(Table3253[[#This Row],[40]:[44]])</f>
        <v>751</v>
      </c>
      <c r="Z60" s="8">
        <f>SUM(Table3253[[#This Row],[45]:[49]])</f>
        <v>653</v>
      </c>
      <c r="AA60" s="8">
        <f>SUM(Table3253[[#This Row],[50]:[54]])</f>
        <v>871</v>
      </c>
      <c r="AB60" s="8">
        <f>SUM(Table3253[[#This Row],[55]:[59]])</f>
        <v>928</v>
      </c>
      <c r="AC60" s="8">
        <f>SUM(Table3253[[#This Row],[60]:[64]])</f>
        <v>742</v>
      </c>
      <c r="AD60" s="8">
        <f>SUM(Table3253[[#This Row],[65]:[69]])</f>
        <v>719</v>
      </c>
      <c r="AE60" s="8">
        <f>SUM(Table3253[[#This Row],[70]:[74]])</f>
        <v>639</v>
      </c>
      <c r="AF60" s="8">
        <f>SUM(Table3253[[#This Row],[75]:[79]])</f>
        <v>488</v>
      </c>
      <c r="AG60" s="8">
        <f>SUM(Table3253[[#This Row],[80]:[84]])</f>
        <v>297</v>
      </c>
      <c r="AH60" s="8">
        <f>SUM(Table3253[[#This Row],[85]:[89]])</f>
        <v>150</v>
      </c>
      <c r="AI60" s="8">
        <f>Table3253[[#This Row],[90]]</f>
        <v>61</v>
      </c>
      <c r="AJ60" s="8">
        <v>113</v>
      </c>
      <c r="AK60" s="8">
        <v>123</v>
      </c>
      <c r="AL60" s="8">
        <v>116</v>
      </c>
      <c r="AM60" s="8">
        <v>129</v>
      </c>
      <c r="AN60" s="8">
        <v>130</v>
      </c>
      <c r="AO60" s="8">
        <v>131</v>
      </c>
      <c r="AP60" s="8">
        <v>118</v>
      </c>
      <c r="AQ60" s="8">
        <v>137</v>
      </c>
      <c r="AR60" s="8">
        <v>132</v>
      </c>
      <c r="AS60" s="8">
        <v>119</v>
      </c>
      <c r="AT60" s="8">
        <v>175</v>
      </c>
      <c r="AU60" s="8">
        <v>139</v>
      </c>
      <c r="AV60" s="8">
        <v>169</v>
      </c>
      <c r="AW60" s="8">
        <v>144</v>
      </c>
      <c r="AX60" s="8">
        <v>132</v>
      </c>
      <c r="AY60" s="8">
        <v>140</v>
      </c>
      <c r="AZ60" s="8">
        <v>113</v>
      </c>
      <c r="BA60" s="8">
        <v>139</v>
      </c>
      <c r="BB60" s="8">
        <v>113</v>
      </c>
      <c r="BC60" s="8">
        <v>101</v>
      </c>
      <c r="BD60" s="8">
        <v>125</v>
      </c>
      <c r="BE60" s="8">
        <v>105</v>
      </c>
      <c r="BF60" s="8">
        <v>105</v>
      </c>
      <c r="BG60" s="8">
        <v>98</v>
      </c>
      <c r="BH60" s="8">
        <v>96</v>
      </c>
      <c r="BI60" s="8">
        <v>119</v>
      </c>
      <c r="BJ60" s="8">
        <v>121</v>
      </c>
      <c r="BK60" s="8">
        <v>150</v>
      </c>
      <c r="BL60" s="8">
        <v>130</v>
      </c>
      <c r="BM60" s="8">
        <v>168</v>
      </c>
      <c r="BN60" s="8">
        <v>157</v>
      </c>
      <c r="BO60" s="8">
        <v>157</v>
      </c>
      <c r="BP60" s="8">
        <v>150</v>
      </c>
      <c r="BQ60" s="8">
        <v>159</v>
      </c>
      <c r="BR60" s="8">
        <v>180</v>
      </c>
      <c r="BS60" s="8">
        <v>167</v>
      </c>
      <c r="BT60" s="8">
        <v>149</v>
      </c>
      <c r="BU60" s="8">
        <v>154</v>
      </c>
      <c r="BV60" s="8">
        <v>128</v>
      </c>
      <c r="BW60" s="8">
        <v>178</v>
      </c>
      <c r="BX60" s="8">
        <v>161</v>
      </c>
      <c r="BY60" s="8">
        <v>154</v>
      </c>
      <c r="BZ60" s="8">
        <v>170</v>
      </c>
      <c r="CA60" s="8">
        <v>144</v>
      </c>
      <c r="CB60" s="8">
        <v>122</v>
      </c>
      <c r="CC60" s="8">
        <v>118</v>
      </c>
      <c r="CD60" s="8">
        <v>119</v>
      </c>
      <c r="CE60" s="8">
        <v>122</v>
      </c>
      <c r="CF60" s="8">
        <v>135</v>
      </c>
      <c r="CG60" s="8">
        <v>159</v>
      </c>
      <c r="CH60" s="8">
        <v>165</v>
      </c>
      <c r="CI60" s="8">
        <v>176</v>
      </c>
      <c r="CJ60" s="8">
        <v>151</v>
      </c>
      <c r="CK60" s="8">
        <v>192</v>
      </c>
      <c r="CL60" s="8">
        <v>187</v>
      </c>
      <c r="CM60" s="8">
        <v>194</v>
      </c>
      <c r="CN60" s="8">
        <v>170</v>
      </c>
      <c r="CO60" s="8">
        <v>182</v>
      </c>
      <c r="CP60" s="8">
        <v>187</v>
      </c>
      <c r="CQ60" s="8">
        <v>195</v>
      </c>
      <c r="CR60" s="8">
        <v>175</v>
      </c>
      <c r="CS60" s="8">
        <v>148</v>
      </c>
      <c r="CT60" s="8">
        <v>144</v>
      </c>
      <c r="CU60" s="8">
        <v>146</v>
      </c>
      <c r="CV60" s="8">
        <v>129</v>
      </c>
      <c r="CW60" s="8">
        <v>179</v>
      </c>
      <c r="CX60" s="8">
        <v>137</v>
      </c>
      <c r="CY60" s="8">
        <v>162</v>
      </c>
      <c r="CZ60" s="8">
        <v>126</v>
      </c>
      <c r="DA60" s="8">
        <v>115</v>
      </c>
      <c r="DB60" s="8">
        <v>129</v>
      </c>
      <c r="DC60" s="8">
        <v>130</v>
      </c>
      <c r="DD60" s="8">
        <v>119</v>
      </c>
      <c r="DE60" s="8">
        <v>130</v>
      </c>
      <c r="DF60" s="8">
        <v>131</v>
      </c>
      <c r="DG60" s="8">
        <v>128</v>
      </c>
      <c r="DH60" s="8">
        <v>94</v>
      </c>
      <c r="DI60" s="8">
        <v>88</v>
      </c>
      <c r="DJ60" s="8">
        <v>90</v>
      </c>
      <c r="DK60" s="8">
        <v>88</v>
      </c>
      <c r="DL60" s="8">
        <v>66</v>
      </c>
      <c r="DM60" s="8">
        <v>65</v>
      </c>
      <c r="DN60" s="8">
        <v>50</v>
      </c>
      <c r="DO60" s="8">
        <v>66</v>
      </c>
      <c r="DP60" s="8">
        <v>50</v>
      </c>
      <c r="DQ60" s="8">
        <v>42</v>
      </c>
      <c r="DR60" s="8">
        <v>42</v>
      </c>
      <c r="DS60" s="8">
        <v>24</v>
      </c>
      <c r="DT60" s="8">
        <v>25</v>
      </c>
      <c r="DU60" s="8">
        <v>17</v>
      </c>
      <c r="DV60" s="8">
        <v>61</v>
      </c>
      <c r="DW60" s="8">
        <f t="shared" si="0"/>
        <v>7207</v>
      </c>
      <c r="DX60" s="8">
        <f t="shared" si="1"/>
        <v>743</v>
      </c>
      <c r="DY60" s="8">
        <f t="shared" si="2"/>
        <v>3671</v>
      </c>
      <c r="DZ60" s="8">
        <f t="shared" si="3"/>
        <v>2541</v>
      </c>
    </row>
    <row r="61" spans="1:130" x14ac:dyDescent="0.2">
      <c r="A61" t="s">
        <v>210</v>
      </c>
      <c r="B61" t="s">
        <v>250</v>
      </c>
      <c r="C61" t="s">
        <v>251</v>
      </c>
      <c r="D61" s="8">
        <f>SUM(Table3253[[#This Row],[0]:[90]])</f>
        <v>10176</v>
      </c>
      <c r="E61" s="8">
        <f>SUM(Table3253[[#This Row],[0]:[15]])</f>
        <v>2029</v>
      </c>
      <c r="F61" s="8">
        <f>SUM(Table3253[[#This Row],[16]:[64]])</f>
        <v>6412</v>
      </c>
      <c r="G61" s="8">
        <f>SUM(Table3253[[#This Row],[65]:[90]])</f>
        <v>1735</v>
      </c>
      <c r="H61" s="8">
        <f>SUM(Table3253[[#This Row],[85]:[90]])</f>
        <v>229</v>
      </c>
      <c r="I61" s="8">
        <f>SUM(Table3253[[#This Row],[0]:[17]])</f>
        <v>2266</v>
      </c>
      <c r="J61" s="8">
        <f>SUM(Table3253[[#This Row],[18]:[64]])</f>
        <v>6175</v>
      </c>
      <c r="K61" s="8">
        <f>SUM(Table3253[[#This Row],[0]:[4]])</f>
        <v>539</v>
      </c>
      <c r="L61" s="8">
        <f>SUM(Table3253[[#This Row],[5]:[15]])</f>
        <v>1490</v>
      </c>
      <c r="M61" s="8">
        <f>SUM(Table3253[[#This Row],[16]:[24]])</f>
        <v>935</v>
      </c>
      <c r="N61" s="8">
        <f>SUM(Table3253[[#This Row],[25]:[49]])</f>
        <v>3410</v>
      </c>
      <c r="O61" s="8">
        <f>SUM(Table3253[[#This Row],[50]:[64]])</f>
        <v>2067</v>
      </c>
      <c r="P61" s="8">
        <f>SUM(Table3253[[#This Row],[65]:[74]])</f>
        <v>908</v>
      </c>
      <c r="Q61" s="8">
        <f>SUM(Table3253[[#This Row],[75]:[84]])</f>
        <v>598</v>
      </c>
      <c r="R61" s="8">
        <f>SUM(Table3253[[#This Row],[5]:[9]])</f>
        <v>667</v>
      </c>
      <c r="S61" s="8">
        <f>SUM(Table3253[[#This Row],[10]:[14]])</f>
        <v>676</v>
      </c>
      <c r="T61" s="8">
        <f>SUM(Table3253[[#This Row],[15]:[19]])</f>
        <v>598</v>
      </c>
      <c r="U61" s="8">
        <f>SUM(Table3253[[#This Row],[20]:[24]])</f>
        <v>484</v>
      </c>
      <c r="V61" s="8">
        <f>SUM(Table3253[[#This Row],[25]:[29]])</f>
        <v>630</v>
      </c>
      <c r="W61" s="8">
        <f>SUM(Table3253[[#This Row],[30]:[34]])</f>
        <v>699</v>
      </c>
      <c r="X61" s="8">
        <f>SUM(Table3253[[#This Row],[35]:[39]])</f>
        <v>691</v>
      </c>
      <c r="Y61" s="8">
        <f>SUM(Table3253[[#This Row],[40]:[44]])</f>
        <v>723</v>
      </c>
      <c r="Z61" s="8">
        <f>SUM(Table3253[[#This Row],[45]:[49]])</f>
        <v>667</v>
      </c>
      <c r="AA61" s="8">
        <f>SUM(Table3253[[#This Row],[50]:[54]])</f>
        <v>728</v>
      </c>
      <c r="AB61" s="8">
        <f>SUM(Table3253[[#This Row],[55]:[59]])</f>
        <v>712</v>
      </c>
      <c r="AC61" s="8">
        <f>SUM(Table3253[[#This Row],[60]:[64]])</f>
        <v>627</v>
      </c>
      <c r="AD61" s="8">
        <f>SUM(Table3253[[#This Row],[65]:[69]])</f>
        <v>470</v>
      </c>
      <c r="AE61" s="8">
        <f>SUM(Table3253[[#This Row],[70]:[74]])</f>
        <v>438</v>
      </c>
      <c r="AF61" s="8">
        <f>SUM(Table3253[[#This Row],[75]:[79]])</f>
        <v>378</v>
      </c>
      <c r="AG61" s="8">
        <f>SUM(Table3253[[#This Row],[80]:[84]])</f>
        <v>220</v>
      </c>
      <c r="AH61" s="8">
        <f>SUM(Table3253[[#This Row],[85]:[89]])</f>
        <v>159</v>
      </c>
      <c r="AI61" s="8">
        <f>Table3253[[#This Row],[90]]</f>
        <v>70</v>
      </c>
      <c r="AJ61" s="8">
        <v>92</v>
      </c>
      <c r="AK61" s="8">
        <v>95</v>
      </c>
      <c r="AL61" s="8">
        <v>121</v>
      </c>
      <c r="AM61" s="8">
        <v>117</v>
      </c>
      <c r="AN61" s="8">
        <v>114</v>
      </c>
      <c r="AO61" s="8">
        <v>105</v>
      </c>
      <c r="AP61" s="8">
        <v>147</v>
      </c>
      <c r="AQ61" s="8">
        <v>139</v>
      </c>
      <c r="AR61" s="8">
        <v>129</v>
      </c>
      <c r="AS61" s="8">
        <v>147</v>
      </c>
      <c r="AT61" s="8">
        <v>143</v>
      </c>
      <c r="AU61" s="8">
        <v>128</v>
      </c>
      <c r="AV61" s="8">
        <v>126</v>
      </c>
      <c r="AW61" s="8">
        <v>136</v>
      </c>
      <c r="AX61" s="8">
        <v>143</v>
      </c>
      <c r="AY61" s="8">
        <v>147</v>
      </c>
      <c r="AZ61" s="8">
        <v>124</v>
      </c>
      <c r="BA61" s="8">
        <v>113</v>
      </c>
      <c r="BB61" s="8">
        <v>110</v>
      </c>
      <c r="BC61" s="8">
        <v>104</v>
      </c>
      <c r="BD61" s="8">
        <v>124</v>
      </c>
      <c r="BE61" s="8">
        <v>96</v>
      </c>
      <c r="BF61" s="8">
        <v>94</v>
      </c>
      <c r="BG61" s="8">
        <v>91</v>
      </c>
      <c r="BH61" s="8">
        <v>79</v>
      </c>
      <c r="BI61" s="8">
        <v>130</v>
      </c>
      <c r="BJ61" s="8">
        <v>132</v>
      </c>
      <c r="BK61" s="8">
        <v>108</v>
      </c>
      <c r="BL61" s="8">
        <v>132</v>
      </c>
      <c r="BM61" s="8">
        <v>128</v>
      </c>
      <c r="BN61" s="8">
        <v>154</v>
      </c>
      <c r="BO61" s="8">
        <v>123</v>
      </c>
      <c r="BP61" s="8">
        <v>138</v>
      </c>
      <c r="BQ61" s="8">
        <v>140</v>
      </c>
      <c r="BR61" s="8">
        <v>144</v>
      </c>
      <c r="BS61" s="8">
        <v>139</v>
      </c>
      <c r="BT61" s="8">
        <v>132</v>
      </c>
      <c r="BU61" s="8">
        <v>136</v>
      </c>
      <c r="BV61" s="8">
        <v>153</v>
      </c>
      <c r="BW61" s="8">
        <v>131</v>
      </c>
      <c r="BX61" s="8">
        <v>161</v>
      </c>
      <c r="BY61" s="8">
        <v>157</v>
      </c>
      <c r="BZ61" s="8">
        <v>148</v>
      </c>
      <c r="CA61" s="8">
        <v>143</v>
      </c>
      <c r="CB61" s="8">
        <v>114</v>
      </c>
      <c r="CC61" s="8">
        <v>109</v>
      </c>
      <c r="CD61" s="8">
        <v>130</v>
      </c>
      <c r="CE61" s="8">
        <v>126</v>
      </c>
      <c r="CF61" s="8">
        <v>155</v>
      </c>
      <c r="CG61" s="8">
        <v>147</v>
      </c>
      <c r="CH61" s="8">
        <v>134</v>
      </c>
      <c r="CI61" s="8">
        <v>172</v>
      </c>
      <c r="CJ61" s="8">
        <v>128</v>
      </c>
      <c r="CK61" s="8">
        <v>157</v>
      </c>
      <c r="CL61" s="8">
        <v>137</v>
      </c>
      <c r="CM61" s="8">
        <v>156</v>
      </c>
      <c r="CN61" s="8">
        <v>151</v>
      </c>
      <c r="CO61" s="8">
        <v>151</v>
      </c>
      <c r="CP61" s="8">
        <v>131</v>
      </c>
      <c r="CQ61" s="8">
        <v>123</v>
      </c>
      <c r="CR61" s="8">
        <v>146</v>
      </c>
      <c r="CS61" s="8">
        <v>123</v>
      </c>
      <c r="CT61" s="8">
        <v>116</v>
      </c>
      <c r="CU61" s="8">
        <v>128</v>
      </c>
      <c r="CV61" s="8">
        <v>114</v>
      </c>
      <c r="CW61" s="8">
        <v>97</v>
      </c>
      <c r="CX61" s="8">
        <v>114</v>
      </c>
      <c r="CY61" s="8">
        <v>96</v>
      </c>
      <c r="CZ61" s="8">
        <v>69</v>
      </c>
      <c r="DA61" s="8">
        <v>94</v>
      </c>
      <c r="DB61" s="8">
        <v>86</v>
      </c>
      <c r="DC61" s="8">
        <v>92</v>
      </c>
      <c r="DD61" s="8">
        <v>86</v>
      </c>
      <c r="DE61" s="8">
        <v>94</v>
      </c>
      <c r="DF61" s="8">
        <v>80</v>
      </c>
      <c r="DG61" s="8">
        <v>99</v>
      </c>
      <c r="DH61" s="8">
        <v>61</v>
      </c>
      <c r="DI61" s="8">
        <v>73</v>
      </c>
      <c r="DJ61" s="8">
        <v>79</v>
      </c>
      <c r="DK61" s="8">
        <v>66</v>
      </c>
      <c r="DL61" s="8">
        <v>40</v>
      </c>
      <c r="DM61" s="8">
        <v>44</v>
      </c>
      <c r="DN61" s="8">
        <v>51</v>
      </c>
      <c r="DO61" s="8">
        <v>42</v>
      </c>
      <c r="DP61" s="8">
        <v>43</v>
      </c>
      <c r="DQ61" s="8">
        <v>36</v>
      </c>
      <c r="DR61" s="8">
        <v>44</v>
      </c>
      <c r="DS61" s="8">
        <v>37</v>
      </c>
      <c r="DT61" s="8">
        <v>21</v>
      </c>
      <c r="DU61" s="8">
        <v>21</v>
      </c>
      <c r="DV61" s="8">
        <v>70</v>
      </c>
      <c r="DW61" s="8">
        <f t="shared" si="0"/>
        <v>6412</v>
      </c>
      <c r="DX61" s="8">
        <f t="shared" si="1"/>
        <v>698</v>
      </c>
      <c r="DY61" s="8">
        <f t="shared" si="2"/>
        <v>3410</v>
      </c>
      <c r="DZ61" s="8">
        <f t="shared" si="3"/>
        <v>2067</v>
      </c>
    </row>
    <row r="62" spans="1:130" x14ac:dyDescent="0.2">
      <c r="A62" t="s">
        <v>210</v>
      </c>
      <c r="B62" t="s">
        <v>252</v>
      </c>
      <c r="C62" t="s">
        <v>253</v>
      </c>
      <c r="D62" s="8">
        <f>SUM(Table3253[[#This Row],[0]:[90]])</f>
        <v>16714</v>
      </c>
      <c r="E62" s="8">
        <f>SUM(Table3253[[#This Row],[0]:[15]])</f>
        <v>2705</v>
      </c>
      <c r="F62" s="8">
        <f>SUM(Table3253[[#This Row],[16]:[64]])</f>
        <v>9985</v>
      </c>
      <c r="G62" s="8">
        <f>SUM(Table3253[[#This Row],[65]:[90]])</f>
        <v>4024</v>
      </c>
      <c r="H62" s="8">
        <f>SUM(Table3253[[#This Row],[85]:[90]])</f>
        <v>527</v>
      </c>
      <c r="I62" s="8">
        <f>SUM(Table3253[[#This Row],[0]:[17]])</f>
        <v>3017</v>
      </c>
      <c r="J62" s="8">
        <f>SUM(Table3253[[#This Row],[18]:[64]])</f>
        <v>9673</v>
      </c>
      <c r="K62" s="8">
        <f>SUM(Table3253[[#This Row],[0]:[4]])</f>
        <v>727</v>
      </c>
      <c r="L62" s="8">
        <f>SUM(Table3253[[#This Row],[5]:[15]])</f>
        <v>1978</v>
      </c>
      <c r="M62" s="8">
        <f>SUM(Table3253[[#This Row],[16]:[24]])</f>
        <v>1272</v>
      </c>
      <c r="N62" s="8">
        <f>SUM(Table3253[[#This Row],[25]:[49]])</f>
        <v>4917</v>
      </c>
      <c r="O62" s="8">
        <f>SUM(Table3253[[#This Row],[50]:[64]])</f>
        <v>3796</v>
      </c>
      <c r="P62" s="8">
        <f>SUM(Table3253[[#This Row],[65]:[74]])</f>
        <v>2062</v>
      </c>
      <c r="Q62" s="8">
        <f>SUM(Table3253[[#This Row],[75]:[84]])</f>
        <v>1435</v>
      </c>
      <c r="R62" s="8">
        <f>SUM(Table3253[[#This Row],[5]:[9]])</f>
        <v>874</v>
      </c>
      <c r="S62" s="8">
        <f>SUM(Table3253[[#This Row],[10]:[14]])</f>
        <v>893</v>
      </c>
      <c r="T62" s="8">
        <f>SUM(Table3253[[#This Row],[15]:[19]])</f>
        <v>807</v>
      </c>
      <c r="U62" s="8">
        <f>SUM(Table3253[[#This Row],[20]:[24]])</f>
        <v>676</v>
      </c>
      <c r="V62" s="8">
        <f>SUM(Table3253[[#This Row],[25]:[29]])</f>
        <v>848</v>
      </c>
      <c r="W62" s="8">
        <f>SUM(Table3253[[#This Row],[30]:[34]])</f>
        <v>1038</v>
      </c>
      <c r="X62" s="8">
        <f>SUM(Table3253[[#This Row],[35]:[39]])</f>
        <v>1011</v>
      </c>
      <c r="Y62" s="8">
        <f>SUM(Table3253[[#This Row],[40]:[44]])</f>
        <v>1091</v>
      </c>
      <c r="Z62" s="8">
        <f>SUM(Table3253[[#This Row],[45]:[49]])</f>
        <v>929</v>
      </c>
      <c r="AA62" s="8">
        <f>SUM(Table3253[[#This Row],[50]:[54]])</f>
        <v>1205</v>
      </c>
      <c r="AB62" s="8">
        <f>SUM(Table3253[[#This Row],[55]:[59]])</f>
        <v>1364</v>
      </c>
      <c r="AC62" s="8">
        <f>SUM(Table3253[[#This Row],[60]:[64]])</f>
        <v>1227</v>
      </c>
      <c r="AD62" s="8">
        <f>SUM(Table3253[[#This Row],[65]:[69]])</f>
        <v>1105</v>
      </c>
      <c r="AE62" s="8">
        <f>SUM(Table3253[[#This Row],[70]:[74]])</f>
        <v>957</v>
      </c>
      <c r="AF62" s="8">
        <f>SUM(Table3253[[#This Row],[75]:[79]])</f>
        <v>906</v>
      </c>
      <c r="AG62" s="8">
        <f>SUM(Table3253[[#This Row],[80]:[84]])</f>
        <v>529</v>
      </c>
      <c r="AH62" s="8">
        <f>SUM(Table3253[[#This Row],[85]:[89]])</f>
        <v>336</v>
      </c>
      <c r="AI62" s="8">
        <f>Table3253[[#This Row],[90]]</f>
        <v>191</v>
      </c>
      <c r="AJ62" s="8">
        <v>144</v>
      </c>
      <c r="AK62" s="8">
        <v>144</v>
      </c>
      <c r="AL62" s="8">
        <v>150</v>
      </c>
      <c r="AM62" s="8">
        <v>129</v>
      </c>
      <c r="AN62" s="8">
        <v>160</v>
      </c>
      <c r="AO62" s="8">
        <v>160</v>
      </c>
      <c r="AP62" s="8">
        <v>169</v>
      </c>
      <c r="AQ62" s="8">
        <v>180</v>
      </c>
      <c r="AR62" s="8">
        <v>186</v>
      </c>
      <c r="AS62" s="8">
        <v>179</v>
      </c>
      <c r="AT62" s="8">
        <v>174</v>
      </c>
      <c r="AU62" s="8">
        <v>178</v>
      </c>
      <c r="AV62" s="8">
        <v>178</v>
      </c>
      <c r="AW62" s="8">
        <v>172</v>
      </c>
      <c r="AX62" s="8">
        <v>191</v>
      </c>
      <c r="AY62" s="8">
        <v>211</v>
      </c>
      <c r="AZ62" s="8">
        <v>171</v>
      </c>
      <c r="BA62" s="8">
        <v>141</v>
      </c>
      <c r="BB62" s="8">
        <v>152</v>
      </c>
      <c r="BC62" s="8">
        <v>132</v>
      </c>
      <c r="BD62" s="8">
        <v>157</v>
      </c>
      <c r="BE62" s="8">
        <v>137</v>
      </c>
      <c r="BF62" s="8">
        <v>117</v>
      </c>
      <c r="BG62" s="8">
        <v>129</v>
      </c>
      <c r="BH62" s="8">
        <v>136</v>
      </c>
      <c r="BI62" s="8">
        <v>175</v>
      </c>
      <c r="BJ62" s="8">
        <v>153</v>
      </c>
      <c r="BK62" s="8">
        <v>158</v>
      </c>
      <c r="BL62" s="8">
        <v>179</v>
      </c>
      <c r="BM62" s="8">
        <v>183</v>
      </c>
      <c r="BN62" s="8">
        <v>205</v>
      </c>
      <c r="BO62" s="8">
        <v>210</v>
      </c>
      <c r="BP62" s="8">
        <v>191</v>
      </c>
      <c r="BQ62" s="8">
        <v>224</v>
      </c>
      <c r="BR62" s="8">
        <v>208</v>
      </c>
      <c r="BS62" s="8">
        <v>192</v>
      </c>
      <c r="BT62" s="8">
        <v>222</v>
      </c>
      <c r="BU62" s="8">
        <v>190</v>
      </c>
      <c r="BV62" s="8">
        <v>200</v>
      </c>
      <c r="BW62" s="8">
        <v>207</v>
      </c>
      <c r="BX62" s="8">
        <v>233</v>
      </c>
      <c r="BY62" s="8">
        <v>224</v>
      </c>
      <c r="BZ62" s="8">
        <v>222</v>
      </c>
      <c r="CA62" s="8">
        <v>205</v>
      </c>
      <c r="CB62" s="8">
        <v>207</v>
      </c>
      <c r="CC62" s="8">
        <v>156</v>
      </c>
      <c r="CD62" s="8">
        <v>165</v>
      </c>
      <c r="CE62" s="8">
        <v>204</v>
      </c>
      <c r="CF62" s="8">
        <v>200</v>
      </c>
      <c r="CG62" s="8">
        <v>204</v>
      </c>
      <c r="CH62" s="8">
        <v>219</v>
      </c>
      <c r="CI62" s="8">
        <v>217</v>
      </c>
      <c r="CJ62" s="8">
        <v>226</v>
      </c>
      <c r="CK62" s="8">
        <v>280</v>
      </c>
      <c r="CL62" s="8">
        <v>263</v>
      </c>
      <c r="CM62" s="8">
        <v>249</v>
      </c>
      <c r="CN62" s="8">
        <v>260</v>
      </c>
      <c r="CO62" s="8">
        <v>309</v>
      </c>
      <c r="CP62" s="8">
        <v>261</v>
      </c>
      <c r="CQ62" s="8">
        <v>285</v>
      </c>
      <c r="CR62" s="8">
        <v>239</v>
      </c>
      <c r="CS62" s="8">
        <v>247</v>
      </c>
      <c r="CT62" s="8">
        <v>248</v>
      </c>
      <c r="CU62" s="8">
        <v>247</v>
      </c>
      <c r="CV62" s="8">
        <v>246</v>
      </c>
      <c r="CW62" s="8">
        <v>238</v>
      </c>
      <c r="CX62" s="8">
        <v>230</v>
      </c>
      <c r="CY62" s="8">
        <v>221</v>
      </c>
      <c r="CZ62" s="8">
        <v>195</v>
      </c>
      <c r="DA62" s="8">
        <v>221</v>
      </c>
      <c r="DB62" s="8">
        <v>198</v>
      </c>
      <c r="DC62" s="8">
        <v>178</v>
      </c>
      <c r="DD62" s="8">
        <v>185</v>
      </c>
      <c r="DE62" s="8">
        <v>196</v>
      </c>
      <c r="DF62" s="8">
        <v>200</v>
      </c>
      <c r="DG62" s="8">
        <v>240</v>
      </c>
      <c r="DH62" s="8">
        <v>184</v>
      </c>
      <c r="DI62" s="8">
        <v>145</v>
      </c>
      <c r="DJ62" s="8">
        <v>176</v>
      </c>
      <c r="DK62" s="8">
        <v>161</v>
      </c>
      <c r="DL62" s="8">
        <v>110</v>
      </c>
      <c r="DM62" s="8">
        <v>100</v>
      </c>
      <c r="DN62" s="8">
        <v>112</v>
      </c>
      <c r="DO62" s="8">
        <v>118</v>
      </c>
      <c r="DP62" s="8">
        <v>89</v>
      </c>
      <c r="DQ62" s="8">
        <v>94</v>
      </c>
      <c r="DR62" s="8">
        <v>81</v>
      </c>
      <c r="DS62" s="8">
        <v>61</v>
      </c>
      <c r="DT62" s="8">
        <v>62</v>
      </c>
      <c r="DU62" s="8">
        <v>38</v>
      </c>
      <c r="DV62" s="8">
        <v>191</v>
      </c>
      <c r="DW62" s="8">
        <f t="shared" si="0"/>
        <v>9985</v>
      </c>
      <c r="DX62" s="8">
        <f t="shared" si="1"/>
        <v>960</v>
      </c>
      <c r="DY62" s="8">
        <f t="shared" si="2"/>
        <v>4917</v>
      </c>
      <c r="DZ62" s="8">
        <f t="shared" si="3"/>
        <v>3796</v>
      </c>
    </row>
    <row r="63" spans="1:130" x14ac:dyDescent="0.2">
      <c r="A63" t="s">
        <v>210</v>
      </c>
      <c r="B63" t="s">
        <v>254</v>
      </c>
      <c r="C63" t="s">
        <v>255</v>
      </c>
      <c r="D63" s="8">
        <f>SUM(Table3253[[#This Row],[0]:[90]])</f>
        <v>16196</v>
      </c>
      <c r="E63" s="8">
        <f>SUM(Table3253[[#This Row],[0]:[15]])</f>
        <v>2894</v>
      </c>
      <c r="F63" s="8">
        <f>SUM(Table3253[[#This Row],[16]:[64]])</f>
        <v>10120</v>
      </c>
      <c r="G63" s="8">
        <f>SUM(Table3253[[#This Row],[65]:[90]])</f>
        <v>3182</v>
      </c>
      <c r="H63" s="8">
        <f>SUM(Table3253[[#This Row],[85]:[90]])</f>
        <v>401</v>
      </c>
      <c r="I63" s="8">
        <f>SUM(Table3253[[#This Row],[0]:[17]])</f>
        <v>3279</v>
      </c>
      <c r="J63" s="8">
        <f>SUM(Table3253[[#This Row],[18]:[64]])</f>
        <v>9735</v>
      </c>
      <c r="K63" s="8">
        <f>SUM(Table3253[[#This Row],[0]:[4]])</f>
        <v>829</v>
      </c>
      <c r="L63" s="8">
        <f>SUM(Table3253[[#This Row],[5]:[15]])</f>
        <v>2065</v>
      </c>
      <c r="M63" s="8">
        <f>SUM(Table3253[[#This Row],[16]:[24]])</f>
        <v>1565</v>
      </c>
      <c r="N63" s="8">
        <f>SUM(Table3253[[#This Row],[25]:[49]])</f>
        <v>5021</v>
      </c>
      <c r="O63" s="8">
        <f>SUM(Table3253[[#This Row],[50]:[64]])</f>
        <v>3534</v>
      </c>
      <c r="P63" s="8">
        <f>SUM(Table3253[[#This Row],[65]:[74]])</f>
        <v>1689</v>
      </c>
      <c r="Q63" s="8">
        <f>SUM(Table3253[[#This Row],[75]:[84]])</f>
        <v>1092</v>
      </c>
      <c r="R63" s="8">
        <f>SUM(Table3253[[#This Row],[5]:[9]])</f>
        <v>901</v>
      </c>
      <c r="S63" s="8">
        <f>SUM(Table3253[[#This Row],[10]:[14]])</f>
        <v>990</v>
      </c>
      <c r="T63" s="8">
        <f>SUM(Table3253[[#This Row],[15]:[19]])</f>
        <v>913</v>
      </c>
      <c r="U63" s="8">
        <f>SUM(Table3253[[#This Row],[20]:[24]])</f>
        <v>826</v>
      </c>
      <c r="V63" s="8">
        <f>SUM(Table3253[[#This Row],[25]:[29]])</f>
        <v>994</v>
      </c>
      <c r="W63" s="8">
        <f>SUM(Table3253[[#This Row],[30]:[34]])</f>
        <v>1048</v>
      </c>
      <c r="X63" s="8">
        <f>SUM(Table3253[[#This Row],[35]:[39]])</f>
        <v>1028</v>
      </c>
      <c r="Y63" s="8">
        <f>SUM(Table3253[[#This Row],[40]:[44]])</f>
        <v>1003</v>
      </c>
      <c r="Z63" s="8">
        <f>SUM(Table3253[[#This Row],[45]:[49]])</f>
        <v>948</v>
      </c>
      <c r="AA63" s="8">
        <f>SUM(Table3253[[#This Row],[50]:[54]])</f>
        <v>1186</v>
      </c>
      <c r="AB63" s="8">
        <f>SUM(Table3253[[#This Row],[55]:[59]])</f>
        <v>1219</v>
      </c>
      <c r="AC63" s="8">
        <f>SUM(Table3253[[#This Row],[60]:[64]])</f>
        <v>1129</v>
      </c>
      <c r="AD63" s="8">
        <f>SUM(Table3253[[#This Row],[65]:[69]])</f>
        <v>915</v>
      </c>
      <c r="AE63" s="8">
        <f>SUM(Table3253[[#This Row],[70]:[74]])</f>
        <v>774</v>
      </c>
      <c r="AF63" s="8">
        <f>SUM(Table3253[[#This Row],[75]:[79]])</f>
        <v>691</v>
      </c>
      <c r="AG63" s="8">
        <f>SUM(Table3253[[#This Row],[80]:[84]])</f>
        <v>401</v>
      </c>
      <c r="AH63" s="8">
        <f>SUM(Table3253[[#This Row],[85]:[89]])</f>
        <v>310</v>
      </c>
      <c r="AI63" s="8">
        <f>Table3253[[#This Row],[90]]</f>
        <v>91</v>
      </c>
      <c r="AJ63" s="8">
        <v>165</v>
      </c>
      <c r="AK63" s="8">
        <v>167</v>
      </c>
      <c r="AL63" s="8">
        <v>165</v>
      </c>
      <c r="AM63" s="8">
        <v>167</v>
      </c>
      <c r="AN63" s="8">
        <v>165</v>
      </c>
      <c r="AO63" s="8">
        <v>176</v>
      </c>
      <c r="AP63" s="8">
        <v>195</v>
      </c>
      <c r="AQ63" s="8">
        <v>174</v>
      </c>
      <c r="AR63" s="8">
        <v>168</v>
      </c>
      <c r="AS63" s="8">
        <v>188</v>
      </c>
      <c r="AT63" s="8">
        <v>194</v>
      </c>
      <c r="AU63" s="8">
        <v>198</v>
      </c>
      <c r="AV63" s="8">
        <v>224</v>
      </c>
      <c r="AW63" s="8">
        <v>179</v>
      </c>
      <c r="AX63" s="8">
        <v>195</v>
      </c>
      <c r="AY63" s="8">
        <v>174</v>
      </c>
      <c r="AZ63" s="8">
        <v>189</v>
      </c>
      <c r="BA63" s="8">
        <v>196</v>
      </c>
      <c r="BB63" s="8">
        <v>171</v>
      </c>
      <c r="BC63" s="8">
        <v>183</v>
      </c>
      <c r="BD63" s="8">
        <v>188</v>
      </c>
      <c r="BE63" s="8">
        <v>166</v>
      </c>
      <c r="BF63" s="8">
        <v>160</v>
      </c>
      <c r="BG63" s="8">
        <v>150</v>
      </c>
      <c r="BH63" s="8">
        <v>162</v>
      </c>
      <c r="BI63" s="8">
        <v>190</v>
      </c>
      <c r="BJ63" s="8">
        <v>204</v>
      </c>
      <c r="BK63" s="8">
        <v>200</v>
      </c>
      <c r="BL63" s="8">
        <v>206</v>
      </c>
      <c r="BM63" s="8">
        <v>194</v>
      </c>
      <c r="BN63" s="8">
        <v>205</v>
      </c>
      <c r="BO63" s="8">
        <v>206</v>
      </c>
      <c r="BP63" s="8">
        <v>211</v>
      </c>
      <c r="BQ63" s="8">
        <v>197</v>
      </c>
      <c r="BR63" s="8">
        <v>229</v>
      </c>
      <c r="BS63" s="8">
        <v>227</v>
      </c>
      <c r="BT63" s="8">
        <v>212</v>
      </c>
      <c r="BU63" s="8">
        <v>208</v>
      </c>
      <c r="BV63" s="8">
        <v>199</v>
      </c>
      <c r="BW63" s="8">
        <v>182</v>
      </c>
      <c r="BX63" s="8">
        <v>194</v>
      </c>
      <c r="BY63" s="8">
        <v>204</v>
      </c>
      <c r="BZ63" s="8">
        <v>222</v>
      </c>
      <c r="CA63" s="8">
        <v>218</v>
      </c>
      <c r="CB63" s="8">
        <v>165</v>
      </c>
      <c r="CC63" s="8">
        <v>177</v>
      </c>
      <c r="CD63" s="8">
        <v>173</v>
      </c>
      <c r="CE63" s="8">
        <v>172</v>
      </c>
      <c r="CF63" s="8">
        <v>202</v>
      </c>
      <c r="CG63" s="8">
        <v>224</v>
      </c>
      <c r="CH63" s="8">
        <v>217</v>
      </c>
      <c r="CI63" s="8">
        <v>233</v>
      </c>
      <c r="CJ63" s="8">
        <v>239</v>
      </c>
      <c r="CK63" s="8">
        <v>253</v>
      </c>
      <c r="CL63" s="8">
        <v>244</v>
      </c>
      <c r="CM63" s="8">
        <v>227</v>
      </c>
      <c r="CN63" s="8">
        <v>227</v>
      </c>
      <c r="CO63" s="8">
        <v>270</v>
      </c>
      <c r="CP63" s="8">
        <v>250</v>
      </c>
      <c r="CQ63" s="8">
        <v>245</v>
      </c>
      <c r="CR63" s="8">
        <v>238</v>
      </c>
      <c r="CS63" s="8">
        <v>242</v>
      </c>
      <c r="CT63" s="8">
        <v>232</v>
      </c>
      <c r="CU63" s="8">
        <v>201</v>
      </c>
      <c r="CV63" s="8">
        <v>216</v>
      </c>
      <c r="CW63" s="8">
        <v>192</v>
      </c>
      <c r="CX63" s="8">
        <v>195</v>
      </c>
      <c r="CY63" s="8">
        <v>205</v>
      </c>
      <c r="CZ63" s="8">
        <v>178</v>
      </c>
      <c r="DA63" s="8">
        <v>145</v>
      </c>
      <c r="DB63" s="8">
        <v>148</v>
      </c>
      <c r="DC63" s="8">
        <v>163</v>
      </c>
      <c r="DD63" s="8">
        <v>160</v>
      </c>
      <c r="DE63" s="8">
        <v>152</v>
      </c>
      <c r="DF63" s="8">
        <v>151</v>
      </c>
      <c r="DG63" s="8">
        <v>205</v>
      </c>
      <c r="DH63" s="8">
        <v>141</v>
      </c>
      <c r="DI63" s="8">
        <v>130</v>
      </c>
      <c r="DJ63" s="8">
        <v>116</v>
      </c>
      <c r="DK63" s="8">
        <v>99</v>
      </c>
      <c r="DL63" s="8">
        <v>69</v>
      </c>
      <c r="DM63" s="8">
        <v>88</v>
      </c>
      <c r="DN63" s="8">
        <v>89</v>
      </c>
      <c r="DO63" s="8">
        <v>80</v>
      </c>
      <c r="DP63" s="8">
        <v>75</v>
      </c>
      <c r="DQ63" s="8">
        <v>81</v>
      </c>
      <c r="DR63" s="8">
        <v>53</v>
      </c>
      <c r="DS63" s="8">
        <v>62</v>
      </c>
      <c r="DT63" s="8">
        <v>60</v>
      </c>
      <c r="DU63" s="8">
        <v>54</v>
      </c>
      <c r="DV63" s="8">
        <v>91</v>
      </c>
      <c r="DW63" s="8">
        <f t="shared" si="0"/>
        <v>10120</v>
      </c>
      <c r="DX63" s="8">
        <f t="shared" si="1"/>
        <v>1180</v>
      </c>
      <c r="DY63" s="8">
        <f t="shared" si="2"/>
        <v>5021</v>
      </c>
      <c r="DZ63" s="8">
        <f t="shared" si="3"/>
        <v>3534</v>
      </c>
    </row>
    <row r="64" spans="1:130" x14ac:dyDescent="0.2">
      <c r="A64" t="s">
        <v>210</v>
      </c>
      <c r="B64" t="s">
        <v>256</v>
      </c>
      <c r="C64" t="s">
        <v>257</v>
      </c>
      <c r="D64" s="8">
        <f>SUM(Table3253[[#This Row],[0]:[90]])</f>
        <v>13301</v>
      </c>
      <c r="E64" s="8">
        <f>SUM(Table3253[[#This Row],[0]:[15]])</f>
        <v>929</v>
      </c>
      <c r="F64" s="8">
        <f>SUM(Table3253[[#This Row],[16]:[64]])</f>
        <v>10734</v>
      </c>
      <c r="G64" s="8">
        <f>SUM(Table3253[[#This Row],[65]:[90]])</f>
        <v>1638</v>
      </c>
      <c r="H64" s="8">
        <f>SUM(Table3253[[#This Row],[85]:[90]])</f>
        <v>243</v>
      </c>
      <c r="I64" s="8">
        <f>SUM(Table3253[[#This Row],[0]:[17]])</f>
        <v>1044</v>
      </c>
      <c r="J64" s="8">
        <f>SUM(Table3253[[#This Row],[18]:[64]])</f>
        <v>10619</v>
      </c>
      <c r="K64" s="8">
        <f>SUM(Table3253[[#This Row],[0]:[4]])</f>
        <v>249</v>
      </c>
      <c r="L64" s="8">
        <f>SUM(Table3253[[#This Row],[5]:[15]])</f>
        <v>680</v>
      </c>
      <c r="M64" s="8">
        <f>SUM(Table3253[[#This Row],[16]:[24]])</f>
        <v>6918</v>
      </c>
      <c r="N64" s="8">
        <f>SUM(Table3253[[#This Row],[25]:[49]])</f>
        <v>2515</v>
      </c>
      <c r="O64" s="8">
        <f>SUM(Table3253[[#This Row],[50]:[64]])</f>
        <v>1301</v>
      </c>
      <c r="P64" s="8">
        <f>SUM(Table3253[[#This Row],[65]:[74]])</f>
        <v>811</v>
      </c>
      <c r="Q64" s="8">
        <f>SUM(Table3253[[#This Row],[75]:[84]])</f>
        <v>584</v>
      </c>
      <c r="R64" s="8">
        <f>SUM(Table3253[[#This Row],[5]:[9]])</f>
        <v>281</v>
      </c>
      <c r="S64" s="8">
        <f>SUM(Table3253[[#This Row],[10]:[14]])</f>
        <v>333</v>
      </c>
      <c r="T64" s="8">
        <f>SUM(Table3253[[#This Row],[15]:[19]])</f>
        <v>1982</v>
      </c>
      <c r="U64" s="8">
        <f>SUM(Table3253[[#This Row],[20]:[24]])</f>
        <v>5002</v>
      </c>
      <c r="V64" s="8">
        <f>SUM(Table3253[[#This Row],[25]:[29]])</f>
        <v>718</v>
      </c>
      <c r="W64" s="8">
        <f>SUM(Table3253[[#This Row],[30]:[34]])</f>
        <v>549</v>
      </c>
      <c r="X64" s="8">
        <f>SUM(Table3253[[#This Row],[35]:[39]])</f>
        <v>501</v>
      </c>
      <c r="Y64" s="8">
        <f>SUM(Table3253[[#This Row],[40]:[44]])</f>
        <v>371</v>
      </c>
      <c r="Z64" s="8">
        <f>SUM(Table3253[[#This Row],[45]:[49]])</f>
        <v>376</v>
      </c>
      <c r="AA64" s="8">
        <f>SUM(Table3253[[#This Row],[50]:[54]])</f>
        <v>402</v>
      </c>
      <c r="AB64" s="8">
        <f>SUM(Table3253[[#This Row],[55]:[59]])</f>
        <v>418</v>
      </c>
      <c r="AC64" s="8">
        <f>SUM(Table3253[[#This Row],[60]:[64]])</f>
        <v>481</v>
      </c>
      <c r="AD64" s="8">
        <f>SUM(Table3253[[#This Row],[65]:[69]])</f>
        <v>388</v>
      </c>
      <c r="AE64" s="8">
        <f>SUM(Table3253[[#This Row],[70]:[74]])</f>
        <v>423</v>
      </c>
      <c r="AF64" s="8">
        <f>SUM(Table3253[[#This Row],[75]:[79]])</f>
        <v>344</v>
      </c>
      <c r="AG64" s="8">
        <f>SUM(Table3253[[#This Row],[80]:[84]])</f>
        <v>240</v>
      </c>
      <c r="AH64" s="8">
        <f>SUM(Table3253[[#This Row],[85]:[89]])</f>
        <v>148</v>
      </c>
      <c r="AI64" s="8">
        <f>Table3253[[#This Row],[90]]</f>
        <v>95</v>
      </c>
      <c r="AJ64" s="8">
        <v>42</v>
      </c>
      <c r="AK64" s="8">
        <v>48</v>
      </c>
      <c r="AL64" s="8">
        <v>53</v>
      </c>
      <c r="AM64" s="8">
        <v>48</v>
      </c>
      <c r="AN64" s="8">
        <v>58</v>
      </c>
      <c r="AO64" s="8">
        <v>59</v>
      </c>
      <c r="AP64" s="8">
        <v>64</v>
      </c>
      <c r="AQ64" s="8">
        <v>44</v>
      </c>
      <c r="AR64" s="8">
        <v>66</v>
      </c>
      <c r="AS64" s="8">
        <v>48</v>
      </c>
      <c r="AT64" s="8">
        <v>62</v>
      </c>
      <c r="AU64" s="8">
        <v>81</v>
      </c>
      <c r="AV64" s="8">
        <v>71</v>
      </c>
      <c r="AW64" s="8">
        <v>66</v>
      </c>
      <c r="AX64" s="8">
        <v>53</v>
      </c>
      <c r="AY64" s="8">
        <v>66</v>
      </c>
      <c r="AZ64" s="8">
        <v>64</v>
      </c>
      <c r="BA64" s="8">
        <v>51</v>
      </c>
      <c r="BB64" s="8">
        <v>298</v>
      </c>
      <c r="BC64" s="8">
        <v>1503</v>
      </c>
      <c r="BD64" s="8">
        <v>1592</v>
      </c>
      <c r="BE64" s="8">
        <v>1235</v>
      </c>
      <c r="BF64" s="8">
        <v>934</v>
      </c>
      <c r="BG64" s="8">
        <v>698</v>
      </c>
      <c r="BH64" s="8">
        <v>543</v>
      </c>
      <c r="BI64" s="8">
        <v>166</v>
      </c>
      <c r="BJ64" s="8">
        <v>146</v>
      </c>
      <c r="BK64" s="8">
        <v>154</v>
      </c>
      <c r="BL64" s="8">
        <v>126</v>
      </c>
      <c r="BM64" s="8">
        <v>126</v>
      </c>
      <c r="BN64" s="8">
        <v>125</v>
      </c>
      <c r="BO64" s="8">
        <v>106</v>
      </c>
      <c r="BP64" s="8">
        <v>114</v>
      </c>
      <c r="BQ64" s="8">
        <v>109</v>
      </c>
      <c r="BR64" s="8">
        <v>95</v>
      </c>
      <c r="BS64" s="8">
        <v>121</v>
      </c>
      <c r="BT64" s="8">
        <v>104</v>
      </c>
      <c r="BU64" s="8">
        <v>97</v>
      </c>
      <c r="BV64" s="8">
        <v>88</v>
      </c>
      <c r="BW64" s="8">
        <v>91</v>
      </c>
      <c r="BX64" s="8">
        <v>72</v>
      </c>
      <c r="BY64" s="8">
        <v>72</v>
      </c>
      <c r="BZ64" s="8">
        <v>86</v>
      </c>
      <c r="CA64" s="8">
        <v>77</v>
      </c>
      <c r="CB64" s="8">
        <v>64</v>
      </c>
      <c r="CC64" s="8">
        <v>76</v>
      </c>
      <c r="CD64" s="8">
        <v>71</v>
      </c>
      <c r="CE64" s="8">
        <v>70</v>
      </c>
      <c r="CF64" s="8">
        <v>75</v>
      </c>
      <c r="CG64" s="8">
        <v>84</v>
      </c>
      <c r="CH64" s="8">
        <v>75</v>
      </c>
      <c r="CI64" s="8">
        <v>88</v>
      </c>
      <c r="CJ64" s="8">
        <v>84</v>
      </c>
      <c r="CK64" s="8">
        <v>80</v>
      </c>
      <c r="CL64" s="8">
        <v>75</v>
      </c>
      <c r="CM64" s="8">
        <v>92</v>
      </c>
      <c r="CN64" s="8">
        <v>99</v>
      </c>
      <c r="CO64" s="8">
        <v>67</v>
      </c>
      <c r="CP64" s="8">
        <v>77</v>
      </c>
      <c r="CQ64" s="8">
        <v>83</v>
      </c>
      <c r="CR64" s="8">
        <v>108</v>
      </c>
      <c r="CS64" s="8">
        <v>93</v>
      </c>
      <c r="CT64" s="8">
        <v>93</v>
      </c>
      <c r="CU64" s="8">
        <v>92</v>
      </c>
      <c r="CV64" s="8">
        <v>95</v>
      </c>
      <c r="CW64" s="8">
        <v>77</v>
      </c>
      <c r="CX64" s="8">
        <v>81</v>
      </c>
      <c r="CY64" s="8">
        <v>76</v>
      </c>
      <c r="CZ64" s="8">
        <v>86</v>
      </c>
      <c r="DA64" s="8">
        <v>68</v>
      </c>
      <c r="DB64" s="8">
        <v>98</v>
      </c>
      <c r="DC64" s="8">
        <v>86</v>
      </c>
      <c r="DD64" s="8">
        <v>69</v>
      </c>
      <c r="DE64" s="8">
        <v>84</v>
      </c>
      <c r="DF64" s="8">
        <v>86</v>
      </c>
      <c r="DG64" s="8">
        <v>97</v>
      </c>
      <c r="DH64" s="8">
        <v>58</v>
      </c>
      <c r="DI64" s="8">
        <v>70</v>
      </c>
      <c r="DJ64" s="8">
        <v>66</v>
      </c>
      <c r="DK64" s="8">
        <v>53</v>
      </c>
      <c r="DL64" s="8">
        <v>53</v>
      </c>
      <c r="DM64" s="8">
        <v>39</v>
      </c>
      <c r="DN64" s="8">
        <v>56</v>
      </c>
      <c r="DO64" s="8">
        <v>46</v>
      </c>
      <c r="DP64" s="8">
        <v>46</v>
      </c>
      <c r="DQ64" s="8">
        <v>51</v>
      </c>
      <c r="DR64" s="8">
        <v>33</v>
      </c>
      <c r="DS64" s="8">
        <v>26</v>
      </c>
      <c r="DT64" s="8">
        <v>18</v>
      </c>
      <c r="DU64" s="8">
        <v>20</v>
      </c>
      <c r="DV64" s="8">
        <v>95</v>
      </c>
      <c r="DW64" s="8">
        <f t="shared" si="0"/>
        <v>10734</v>
      </c>
      <c r="DX64" s="8">
        <f t="shared" si="1"/>
        <v>6803</v>
      </c>
      <c r="DY64" s="8">
        <f t="shared" si="2"/>
        <v>2515</v>
      </c>
      <c r="DZ64" s="8">
        <f t="shared" si="3"/>
        <v>1301</v>
      </c>
    </row>
    <row r="65" spans="1:130" x14ac:dyDescent="0.2">
      <c r="A65" t="s">
        <v>210</v>
      </c>
      <c r="B65" t="s">
        <v>258</v>
      </c>
      <c r="C65" t="s">
        <v>259</v>
      </c>
      <c r="D65" s="8">
        <f>SUM(Table3253[[#This Row],[0]:[90]])</f>
        <v>4940</v>
      </c>
      <c r="E65" s="8">
        <f>SUM(Table3253[[#This Row],[0]:[15]])</f>
        <v>706</v>
      </c>
      <c r="F65" s="8">
        <f>SUM(Table3253[[#This Row],[16]:[64]])</f>
        <v>2878</v>
      </c>
      <c r="G65" s="8">
        <f>SUM(Table3253[[#This Row],[65]:[90]])</f>
        <v>1356</v>
      </c>
      <c r="H65" s="8">
        <f>SUM(Table3253[[#This Row],[85]:[90]])</f>
        <v>166</v>
      </c>
      <c r="I65" s="8">
        <f>SUM(Table3253[[#This Row],[0]:[17]])</f>
        <v>809</v>
      </c>
      <c r="J65" s="8">
        <f>SUM(Table3253[[#This Row],[18]:[64]])</f>
        <v>2775</v>
      </c>
      <c r="K65" s="8">
        <f>SUM(Table3253[[#This Row],[0]:[4]])</f>
        <v>192</v>
      </c>
      <c r="L65" s="8">
        <f>SUM(Table3253[[#This Row],[5]:[15]])</f>
        <v>514</v>
      </c>
      <c r="M65" s="8">
        <f>SUM(Table3253[[#This Row],[16]:[24]])</f>
        <v>395</v>
      </c>
      <c r="N65" s="8">
        <f>SUM(Table3253[[#This Row],[25]:[49]])</f>
        <v>1248</v>
      </c>
      <c r="O65" s="8">
        <f>SUM(Table3253[[#This Row],[50]:[64]])</f>
        <v>1235</v>
      </c>
      <c r="P65" s="8">
        <f>SUM(Table3253[[#This Row],[65]:[74]])</f>
        <v>764</v>
      </c>
      <c r="Q65" s="8">
        <f>SUM(Table3253[[#This Row],[75]:[84]])</f>
        <v>426</v>
      </c>
      <c r="R65" s="8">
        <f>SUM(Table3253[[#This Row],[5]:[9]])</f>
        <v>213</v>
      </c>
      <c r="S65" s="8">
        <f>SUM(Table3253[[#This Row],[10]:[14]])</f>
        <v>254</v>
      </c>
      <c r="T65" s="8">
        <f>SUM(Table3253[[#This Row],[15]:[19]])</f>
        <v>240</v>
      </c>
      <c r="U65" s="8">
        <f>SUM(Table3253[[#This Row],[20]:[24]])</f>
        <v>202</v>
      </c>
      <c r="V65" s="8">
        <f>SUM(Table3253[[#This Row],[25]:[29]])</f>
        <v>229</v>
      </c>
      <c r="W65" s="8">
        <f>SUM(Table3253[[#This Row],[30]:[34]])</f>
        <v>229</v>
      </c>
      <c r="X65" s="8">
        <f>SUM(Table3253[[#This Row],[35]:[39]])</f>
        <v>234</v>
      </c>
      <c r="Y65" s="8">
        <f>SUM(Table3253[[#This Row],[40]:[44]])</f>
        <v>277</v>
      </c>
      <c r="Z65" s="8">
        <f>SUM(Table3253[[#This Row],[45]:[49]])</f>
        <v>279</v>
      </c>
      <c r="AA65" s="8">
        <f>SUM(Table3253[[#This Row],[50]:[54]])</f>
        <v>408</v>
      </c>
      <c r="AB65" s="8">
        <f>SUM(Table3253[[#This Row],[55]:[59]])</f>
        <v>427</v>
      </c>
      <c r="AC65" s="8">
        <f>SUM(Table3253[[#This Row],[60]:[64]])</f>
        <v>400</v>
      </c>
      <c r="AD65" s="8">
        <f>SUM(Table3253[[#This Row],[65]:[69]])</f>
        <v>394</v>
      </c>
      <c r="AE65" s="8">
        <f>SUM(Table3253[[#This Row],[70]:[74]])</f>
        <v>370</v>
      </c>
      <c r="AF65" s="8">
        <f>SUM(Table3253[[#This Row],[75]:[79]])</f>
        <v>269</v>
      </c>
      <c r="AG65" s="8">
        <f>SUM(Table3253[[#This Row],[80]:[84]])</f>
        <v>157</v>
      </c>
      <c r="AH65" s="8">
        <f>SUM(Table3253[[#This Row],[85]:[89]])</f>
        <v>118</v>
      </c>
      <c r="AI65" s="8">
        <f>Table3253[[#This Row],[90]]</f>
        <v>48</v>
      </c>
      <c r="AJ65" s="8">
        <v>36</v>
      </c>
      <c r="AK65" s="8">
        <v>31</v>
      </c>
      <c r="AL65" s="8">
        <v>40</v>
      </c>
      <c r="AM65" s="8">
        <v>39</v>
      </c>
      <c r="AN65" s="8">
        <v>46</v>
      </c>
      <c r="AO65" s="8">
        <v>40</v>
      </c>
      <c r="AP65" s="8">
        <v>57</v>
      </c>
      <c r="AQ65" s="8">
        <v>33</v>
      </c>
      <c r="AR65" s="8">
        <v>45</v>
      </c>
      <c r="AS65" s="8">
        <v>38</v>
      </c>
      <c r="AT65" s="8">
        <v>54</v>
      </c>
      <c r="AU65" s="8">
        <v>51</v>
      </c>
      <c r="AV65" s="8">
        <v>50</v>
      </c>
      <c r="AW65" s="8">
        <v>51</v>
      </c>
      <c r="AX65" s="8">
        <v>48</v>
      </c>
      <c r="AY65" s="8">
        <v>47</v>
      </c>
      <c r="AZ65" s="8">
        <v>48</v>
      </c>
      <c r="BA65" s="8">
        <v>55</v>
      </c>
      <c r="BB65" s="8">
        <v>51</v>
      </c>
      <c r="BC65" s="8">
        <v>39</v>
      </c>
      <c r="BD65" s="8">
        <v>39</v>
      </c>
      <c r="BE65" s="8">
        <v>44</v>
      </c>
      <c r="BF65" s="8">
        <v>42</v>
      </c>
      <c r="BG65" s="8">
        <v>44</v>
      </c>
      <c r="BH65" s="8">
        <v>33</v>
      </c>
      <c r="BI65" s="8">
        <v>46</v>
      </c>
      <c r="BJ65" s="8">
        <v>43</v>
      </c>
      <c r="BK65" s="8">
        <v>36</v>
      </c>
      <c r="BL65" s="8">
        <v>66</v>
      </c>
      <c r="BM65" s="8">
        <v>38</v>
      </c>
      <c r="BN65" s="8">
        <v>43</v>
      </c>
      <c r="BO65" s="8">
        <v>46</v>
      </c>
      <c r="BP65" s="8">
        <v>50</v>
      </c>
      <c r="BQ65" s="8">
        <v>42</v>
      </c>
      <c r="BR65" s="8">
        <v>48</v>
      </c>
      <c r="BS65" s="8">
        <v>53</v>
      </c>
      <c r="BT65" s="8">
        <v>51</v>
      </c>
      <c r="BU65" s="8">
        <v>41</v>
      </c>
      <c r="BV65" s="8">
        <v>53</v>
      </c>
      <c r="BW65" s="8">
        <v>36</v>
      </c>
      <c r="BX65" s="8">
        <v>53</v>
      </c>
      <c r="BY65" s="8">
        <v>49</v>
      </c>
      <c r="BZ65" s="8">
        <v>63</v>
      </c>
      <c r="CA65" s="8">
        <v>56</v>
      </c>
      <c r="CB65" s="8">
        <v>56</v>
      </c>
      <c r="CC65" s="8">
        <v>44</v>
      </c>
      <c r="CD65" s="8">
        <v>55</v>
      </c>
      <c r="CE65" s="8">
        <v>66</v>
      </c>
      <c r="CF65" s="8">
        <v>47</v>
      </c>
      <c r="CG65" s="8">
        <v>67</v>
      </c>
      <c r="CH65" s="8">
        <v>101</v>
      </c>
      <c r="CI65" s="8">
        <v>81</v>
      </c>
      <c r="CJ65" s="8">
        <v>68</v>
      </c>
      <c r="CK65" s="8">
        <v>74</v>
      </c>
      <c r="CL65" s="8">
        <v>84</v>
      </c>
      <c r="CM65" s="8">
        <v>77</v>
      </c>
      <c r="CN65" s="8">
        <v>87</v>
      </c>
      <c r="CO65" s="8">
        <v>95</v>
      </c>
      <c r="CP65" s="8">
        <v>88</v>
      </c>
      <c r="CQ65" s="8">
        <v>80</v>
      </c>
      <c r="CR65" s="8">
        <v>82</v>
      </c>
      <c r="CS65" s="8">
        <v>73</v>
      </c>
      <c r="CT65" s="8">
        <v>86</v>
      </c>
      <c r="CU65" s="8">
        <v>77</v>
      </c>
      <c r="CV65" s="8">
        <v>82</v>
      </c>
      <c r="CW65" s="8">
        <v>72</v>
      </c>
      <c r="CX65" s="8">
        <v>75</v>
      </c>
      <c r="CY65" s="8">
        <v>78</v>
      </c>
      <c r="CZ65" s="8">
        <v>77</v>
      </c>
      <c r="DA65" s="8">
        <v>92</v>
      </c>
      <c r="DB65" s="8">
        <v>76</v>
      </c>
      <c r="DC65" s="8">
        <v>69</v>
      </c>
      <c r="DD65" s="8">
        <v>78</v>
      </c>
      <c r="DE65" s="8">
        <v>78</v>
      </c>
      <c r="DF65" s="8">
        <v>69</v>
      </c>
      <c r="DG65" s="8">
        <v>83</v>
      </c>
      <c r="DH65" s="8">
        <v>47</v>
      </c>
      <c r="DI65" s="8">
        <v>54</v>
      </c>
      <c r="DJ65" s="8">
        <v>52</v>
      </c>
      <c r="DK65" s="8">
        <v>33</v>
      </c>
      <c r="DL65" s="8">
        <v>47</v>
      </c>
      <c r="DM65" s="8">
        <v>31</v>
      </c>
      <c r="DN65" s="8">
        <v>33</v>
      </c>
      <c r="DO65" s="8">
        <v>31</v>
      </c>
      <c r="DP65" s="8">
        <v>15</v>
      </c>
      <c r="DQ65" s="8">
        <v>40</v>
      </c>
      <c r="DR65" s="8">
        <v>18</v>
      </c>
      <c r="DS65" s="8">
        <v>20</v>
      </c>
      <c r="DT65" s="8">
        <v>22</v>
      </c>
      <c r="DU65" s="8">
        <v>18</v>
      </c>
      <c r="DV65" s="8">
        <v>48</v>
      </c>
      <c r="DW65" s="8">
        <f t="shared" si="0"/>
        <v>2878</v>
      </c>
      <c r="DX65" s="8">
        <f t="shared" si="1"/>
        <v>292</v>
      </c>
      <c r="DY65" s="8">
        <f t="shared" si="2"/>
        <v>1248</v>
      </c>
      <c r="DZ65" s="8">
        <f t="shared" si="3"/>
        <v>1235</v>
      </c>
    </row>
    <row r="66" spans="1:130" x14ac:dyDescent="0.2">
      <c r="A66" t="s">
        <v>210</v>
      </c>
      <c r="B66" t="s">
        <v>260</v>
      </c>
      <c r="C66" t="s">
        <v>178</v>
      </c>
      <c r="D66" s="8">
        <f>SUM(Table3253[[#This Row],[0]:[90]])</f>
        <v>10653</v>
      </c>
      <c r="E66" s="8">
        <f>SUM(Table3253[[#This Row],[0]:[15]])</f>
        <v>1843</v>
      </c>
      <c r="F66" s="8">
        <f>SUM(Table3253[[#This Row],[16]:[64]])</f>
        <v>6343</v>
      </c>
      <c r="G66" s="8">
        <f>SUM(Table3253[[#This Row],[65]:[90]])</f>
        <v>2467</v>
      </c>
      <c r="H66" s="8">
        <f>SUM(Table3253[[#This Row],[85]:[90]])</f>
        <v>216</v>
      </c>
      <c r="I66" s="8">
        <f>SUM(Table3253[[#This Row],[0]:[17]])</f>
        <v>2052</v>
      </c>
      <c r="J66" s="8">
        <f>SUM(Table3253[[#This Row],[18]:[64]])</f>
        <v>6134</v>
      </c>
      <c r="K66" s="8">
        <f>SUM(Table3253[[#This Row],[0]:[4]])</f>
        <v>558</v>
      </c>
      <c r="L66" s="8">
        <f>SUM(Table3253[[#This Row],[5]:[15]])</f>
        <v>1285</v>
      </c>
      <c r="M66" s="8">
        <f>SUM(Table3253[[#This Row],[16]:[24]])</f>
        <v>1044</v>
      </c>
      <c r="N66" s="8">
        <f>SUM(Table3253[[#This Row],[25]:[49]])</f>
        <v>2853</v>
      </c>
      <c r="O66" s="8">
        <f>SUM(Table3253[[#This Row],[50]:[64]])</f>
        <v>2446</v>
      </c>
      <c r="P66" s="8">
        <f>SUM(Table3253[[#This Row],[65]:[74]])</f>
        <v>1415</v>
      </c>
      <c r="Q66" s="8">
        <f>SUM(Table3253[[#This Row],[75]:[84]])</f>
        <v>836</v>
      </c>
      <c r="R66" s="8">
        <f>SUM(Table3253[[#This Row],[5]:[9]])</f>
        <v>580</v>
      </c>
      <c r="S66" s="8">
        <f>SUM(Table3253[[#This Row],[10]:[14]])</f>
        <v>604</v>
      </c>
      <c r="T66" s="8">
        <f>SUM(Table3253[[#This Row],[15]:[19]])</f>
        <v>551</v>
      </c>
      <c r="U66" s="8">
        <f>SUM(Table3253[[#This Row],[20]:[24]])</f>
        <v>594</v>
      </c>
      <c r="V66" s="8">
        <f>SUM(Table3253[[#This Row],[25]:[29]])</f>
        <v>542</v>
      </c>
      <c r="W66" s="8">
        <f>SUM(Table3253[[#This Row],[30]:[34]])</f>
        <v>623</v>
      </c>
      <c r="X66" s="8">
        <f>SUM(Table3253[[#This Row],[35]:[39]])</f>
        <v>582</v>
      </c>
      <c r="Y66" s="8">
        <f>SUM(Table3253[[#This Row],[40]:[44]])</f>
        <v>551</v>
      </c>
      <c r="Z66" s="8">
        <f>SUM(Table3253[[#This Row],[45]:[49]])</f>
        <v>555</v>
      </c>
      <c r="AA66" s="8">
        <f>SUM(Table3253[[#This Row],[50]:[54]])</f>
        <v>786</v>
      </c>
      <c r="AB66" s="8">
        <f>SUM(Table3253[[#This Row],[55]:[59]])</f>
        <v>924</v>
      </c>
      <c r="AC66" s="8">
        <f>SUM(Table3253[[#This Row],[60]:[64]])</f>
        <v>736</v>
      </c>
      <c r="AD66" s="8">
        <f>SUM(Table3253[[#This Row],[65]:[69]])</f>
        <v>747</v>
      </c>
      <c r="AE66" s="8">
        <f>SUM(Table3253[[#This Row],[70]:[74]])</f>
        <v>668</v>
      </c>
      <c r="AF66" s="8">
        <f>SUM(Table3253[[#This Row],[75]:[79]])</f>
        <v>528</v>
      </c>
      <c r="AG66" s="8">
        <f>SUM(Table3253[[#This Row],[80]:[84]])</f>
        <v>308</v>
      </c>
      <c r="AH66" s="8">
        <f>SUM(Table3253[[#This Row],[85]:[89]])</f>
        <v>162</v>
      </c>
      <c r="AI66" s="8">
        <f>Table3253[[#This Row],[90]]</f>
        <v>54</v>
      </c>
      <c r="AJ66" s="8">
        <v>106</v>
      </c>
      <c r="AK66" s="8">
        <v>118</v>
      </c>
      <c r="AL66" s="8">
        <v>104</v>
      </c>
      <c r="AM66" s="8">
        <v>117</v>
      </c>
      <c r="AN66" s="8">
        <v>113</v>
      </c>
      <c r="AO66" s="8">
        <v>129</v>
      </c>
      <c r="AP66" s="8">
        <v>102</v>
      </c>
      <c r="AQ66" s="8">
        <v>122</v>
      </c>
      <c r="AR66" s="8">
        <v>112</v>
      </c>
      <c r="AS66" s="8">
        <v>115</v>
      </c>
      <c r="AT66" s="8">
        <v>110</v>
      </c>
      <c r="AU66" s="8">
        <v>132</v>
      </c>
      <c r="AV66" s="8">
        <v>127</v>
      </c>
      <c r="AW66" s="8">
        <v>107</v>
      </c>
      <c r="AX66" s="8">
        <v>128</v>
      </c>
      <c r="AY66" s="8">
        <v>101</v>
      </c>
      <c r="AZ66" s="8">
        <v>110</v>
      </c>
      <c r="BA66" s="8">
        <v>99</v>
      </c>
      <c r="BB66" s="8">
        <v>125</v>
      </c>
      <c r="BC66" s="8">
        <v>116</v>
      </c>
      <c r="BD66" s="8">
        <v>137</v>
      </c>
      <c r="BE66" s="8">
        <v>116</v>
      </c>
      <c r="BF66" s="8">
        <v>104</v>
      </c>
      <c r="BG66" s="8">
        <v>108</v>
      </c>
      <c r="BH66" s="8">
        <v>129</v>
      </c>
      <c r="BI66" s="8">
        <v>106</v>
      </c>
      <c r="BJ66" s="8">
        <v>103</v>
      </c>
      <c r="BK66" s="8">
        <v>111</v>
      </c>
      <c r="BL66" s="8">
        <v>104</v>
      </c>
      <c r="BM66" s="8">
        <v>118</v>
      </c>
      <c r="BN66" s="8">
        <v>121</v>
      </c>
      <c r="BO66" s="8">
        <v>124</v>
      </c>
      <c r="BP66" s="8">
        <v>132</v>
      </c>
      <c r="BQ66" s="8">
        <v>126</v>
      </c>
      <c r="BR66" s="8">
        <v>120</v>
      </c>
      <c r="BS66" s="8">
        <v>121</v>
      </c>
      <c r="BT66" s="8">
        <v>118</v>
      </c>
      <c r="BU66" s="8">
        <v>108</v>
      </c>
      <c r="BV66" s="8">
        <v>119</v>
      </c>
      <c r="BW66" s="8">
        <v>116</v>
      </c>
      <c r="BX66" s="8">
        <v>101</v>
      </c>
      <c r="BY66" s="8">
        <v>105</v>
      </c>
      <c r="BZ66" s="8">
        <v>111</v>
      </c>
      <c r="CA66" s="8">
        <v>122</v>
      </c>
      <c r="CB66" s="8">
        <v>112</v>
      </c>
      <c r="CC66" s="8">
        <v>101</v>
      </c>
      <c r="CD66" s="8">
        <v>111</v>
      </c>
      <c r="CE66" s="8">
        <v>107</v>
      </c>
      <c r="CF66" s="8">
        <v>108</v>
      </c>
      <c r="CG66" s="8">
        <v>128</v>
      </c>
      <c r="CH66" s="8">
        <v>164</v>
      </c>
      <c r="CI66" s="8">
        <v>156</v>
      </c>
      <c r="CJ66" s="8">
        <v>147</v>
      </c>
      <c r="CK66" s="8">
        <v>160</v>
      </c>
      <c r="CL66" s="8">
        <v>159</v>
      </c>
      <c r="CM66" s="8">
        <v>205</v>
      </c>
      <c r="CN66" s="8">
        <v>171</v>
      </c>
      <c r="CO66" s="8">
        <v>177</v>
      </c>
      <c r="CP66" s="8">
        <v>174</v>
      </c>
      <c r="CQ66" s="8">
        <v>197</v>
      </c>
      <c r="CR66" s="8">
        <v>159</v>
      </c>
      <c r="CS66" s="8">
        <v>159</v>
      </c>
      <c r="CT66" s="8">
        <v>128</v>
      </c>
      <c r="CU66" s="8">
        <v>144</v>
      </c>
      <c r="CV66" s="8">
        <v>146</v>
      </c>
      <c r="CW66" s="8">
        <v>135</v>
      </c>
      <c r="CX66" s="8">
        <v>150</v>
      </c>
      <c r="CY66" s="8">
        <v>138</v>
      </c>
      <c r="CZ66" s="8">
        <v>157</v>
      </c>
      <c r="DA66" s="8">
        <v>167</v>
      </c>
      <c r="DB66" s="8">
        <v>144</v>
      </c>
      <c r="DC66" s="8">
        <v>134</v>
      </c>
      <c r="DD66" s="8">
        <v>120</v>
      </c>
      <c r="DE66" s="8">
        <v>136</v>
      </c>
      <c r="DF66" s="8">
        <v>134</v>
      </c>
      <c r="DG66" s="8">
        <v>134</v>
      </c>
      <c r="DH66" s="8">
        <v>118</v>
      </c>
      <c r="DI66" s="8">
        <v>92</v>
      </c>
      <c r="DJ66" s="8">
        <v>95</v>
      </c>
      <c r="DK66" s="8">
        <v>89</v>
      </c>
      <c r="DL66" s="8">
        <v>68</v>
      </c>
      <c r="DM66" s="8">
        <v>65</v>
      </c>
      <c r="DN66" s="8">
        <v>63</v>
      </c>
      <c r="DO66" s="8">
        <v>62</v>
      </c>
      <c r="DP66" s="8">
        <v>50</v>
      </c>
      <c r="DQ66" s="8">
        <v>46</v>
      </c>
      <c r="DR66" s="8">
        <v>33</v>
      </c>
      <c r="DS66" s="8">
        <v>33</v>
      </c>
      <c r="DT66" s="8">
        <v>23</v>
      </c>
      <c r="DU66" s="8">
        <v>27</v>
      </c>
      <c r="DV66" s="8">
        <v>54</v>
      </c>
      <c r="DW66" s="8">
        <f t="shared" si="0"/>
        <v>6343</v>
      </c>
      <c r="DX66" s="8">
        <f t="shared" si="1"/>
        <v>835</v>
      </c>
      <c r="DY66" s="8">
        <f t="shared" si="2"/>
        <v>2853</v>
      </c>
      <c r="DZ66" s="8">
        <f t="shared" si="3"/>
        <v>2446</v>
      </c>
    </row>
    <row r="67" spans="1:130" x14ac:dyDescent="0.2">
      <c r="A67" t="s">
        <v>210</v>
      </c>
      <c r="B67" t="s">
        <v>261</v>
      </c>
      <c r="C67" t="s">
        <v>262</v>
      </c>
      <c r="D67" s="8">
        <f>SUM(Table3253[[#This Row],[0]:[90]])</f>
        <v>14783</v>
      </c>
      <c r="E67" s="8">
        <f>SUM(Table3253[[#This Row],[0]:[15]])</f>
        <v>2333</v>
      </c>
      <c r="F67" s="8">
        <f>SUM(Table3253[[#This Row],[16]:[64]])</f>
        <v>8816</v>
      </c>
      <c r="G67" s="8">
        <f>SUM(Table3253[[#This Row],[65]:[90]])</f>
        <v>3634</v>
      </c>
      <c r="H67" s="8">
        <f>SUM(Table3253[[#This Row],[85]:[90]])</f>
        <v>492</v>
      </c>
      <c r="I67" s="8">
        <f>SUM(Table3253[[#This Row],[0]:[17]])</f>
        <v>2631</v>
      </c>
      <c r="J67" s="8">
        <f>SUM(Table3253[[#This Row],[18]:[64]])</f>
        <v>8518</v>
      </c>
      <c r="K67" s="8">
        <f>SUM(Table3253[[#This Row],[0]:[4]])</f>
        <v>566</v>
      </c>
      <c r="L67" s="8">
        <f>SUM(Table3253[[#This Row],[5]:[15]])</f>
        <v>1767</v>
      </c>
      <c r="M67" s="8">
        <f>SUM(Table3253[[#This Row],[16]:[24]])</f>
        <v>1096</v>
      </c>
      <c r="N67" s="8">
        <f>SUM(Table3253[[#This Row],[25]:[49]])</f>
        <v>4586</v>
      </c>
      <c r="O67" s="8">
        <f>SUM(Table3253[[#This Row],[50]:[64]])</f>
        <v>3134</v>
      </c>
      <c r="P67" s="8">
        <f>SUM(Table3253[[#This Row],[65]:[74]])</f>
        <v>1857</v>
      </c>
      <c r="Q67" s="8">
        <f>SUM(Table3253[[#This Row],[75]:[84]])</f>
        <v>1285</v>
      </c>
      <c r="R67" s="8">
        <f>SUM(Table3253[[#This Row],[5]:[9]])</f>
        <v>746</v>
      </c>
      <c r="S67" s="8">
        <f>SUM(Table3253[[#This Row],[10]:[14]])</f>
        <v>852</v>
      </c>
      <c r="T67" s="8">
        <f>SUM(Table3253[[#This Row],[15]:[19]])</f>
        <v>713</v>
      </c>
      <c r="U67" s="8">
        <f>SUM(Table3253[[#This Row],[20]:[24]])</f>
        <v>552</v>
      </c>
      <c r="V67" s="8">
        <f>SUM(Table3253[[#This Row],[25]:[29]])</f>
        <v>624</v>
      </c>
      <c r="W67" s="8">
        <f>SUM(Table3253[[#This Row],[30]:[34]])</f>
        <v>885</v>
      </c>
      <c r="X67" s="8">
        <f>SUM(Table3253[[#This Row],[35]:[39]])</f>
        <v>1028</v>
      </c>
      <c r="Y67" s="8">
        <f>SUM(Table3253[[#This Row],[40]:[44]])</f>
        <v>1037</v>
      </c>
      <c r="Z67" s="8">
        <f>SUM(Table3253[[#This Row],[45]:[49]])</f>
        <v>1012</v>
      </c>
      <c r="AA67" s="8">
        <f>SUM(Table3253[[#This Row],[50]:[54]])</f>
        <v>1059</v>
      </c>
      <c r="AB67" s="8">
        <f>SUM(Table3253[[#This Row],[55]:[59]])</f>
        <v>1048</v>
      </c>
      <c r="AC67" s="8">
        <f>SUM(Table3253[[#This Row],[60]:[64]])</f>
        <v>1027</v>
      </c>
      <c r="AD67" s="8">
        <f>SUM(Table3253[[#This Row],[65]:[69]])</f>
        <v>896</v>
      </c>
      <c r="AE67" s="8">
        <f>SUM(Table3253[[#This Row],[70]:[74]])</f>
        <v>961</v>
      </c>
      <c r="AF67" s="8">
        <f>SUM(Table3253[[#This Row],[75]:[79]])</f>
        <v>836</v>
      </c>
      <c r="AG67" s="8">
        <f>SUM(Table3253[[#This Row],[80]:[84]])</f>
        <v>449</v>
      </c>
      <c r="AH67" s="8">
        <f>SUM(Table3253[[#This Row],[85]:[89]])</f>
        <v>329</v>
      </c>
      <c r="AI67" s="8">
        <f>Table3253[[#This Row],[90]]</f>
        <v>163</v>
      </c>
      <c r="AJ67" s="8">
        <v>104</v>
      </c>
      <c r="AK67" s="8">
        <v>96</v>
      </c>
      <c r="AL67" s="8">
        <v>112</v>
      </c>
      <c r="AM67" s="8">
        <v>116</v>
      </c>
      <c r="AN67" s="8">
        <v>138</v>
      </c>
      <c r="AO67" s="8">
        <v>134</v>
      </c>
      <c r="AP67" s="8">
        <v>147</v>
      </c>
      <c r="AQ67" s="8">
        <v>154</v>
      </c>
      <c r="AR67" s="8">
        <v>156</v>
      </c>
      <c r="AS67" s="8">
        <v>155</v>
      </c>
      <c r="AT67" s="8">
        <v>174</v>
      </c>
      <c r="AU67" s="8">
        <v>165</v>
      </c>
      <c r="AV67" s="8">
        <v>180</v>
      </c>
      <c r="AW67" s="8">
        <v>167</v>
      </c>
      <c r="AX67" s="8">
        <v>166</v>
      </c>
      <c r="AY67" s="8">
        <v>169</v>
      </c>
      <c r="AZ67" s="8">
        <v>126</v>
      </c>
      <c r="BA67" s="8">
        <v>172</v>
      </c>
      <c r="BB67" s="8">
        <v>133</v>
      </c>
      <c r="BC67" s="8">
        <v>113</v>
      </c>
      <c r="BD67" s="8">
        <v>125</v>
      </c>
      <c r="BE67" s="8">
        <v>110</v>
      </c>
      <c r="BF67" s="8">
        <v>111</v>
      </c>
      <c r="BG67" s="8">
        <v>102</v>
      </c>
      <c r="BH67" s="8">
        <v>104</v>
      </c>
      <c r="BI67" s="8">
        <v>111</v>
      </c>
      <c r="BJ67" s="8">
        <v>118</v>
      </c>
      <c r="BK67" s="8">
        <v>120</v>
      </c>
      <c r="BL67" s="8">
        <v>132</v>
      </c>
      <c r="BM67" s="8">
        <v>143</v>
      </c>
      <c r="BN67" s="8">
        <v>176</v>
      </c>
      <c r="BO67" s="8">
        <v>181</v>
      </c>
      <c r="BP67" s="8">
        <v>168</v>
      </c>
      <c r="BQ67" s="8">
        <v>178</v>
      </c>
      <c r="BR67" s="8">
        <v>182</v>
      </c>
      <c r="BS67" s="8">
        <v>198</v>
      </c>
      <c r="BT67" s="8">
        <v>214</v>
      </c>
      <c r="BU67" s="8">
        <v>197</v>
      </c>
      <c r="BV67" s="8">
        <v>215</v>
      </c>
      <c r="BW67" s="8">
        <v>204</v>
      </c>
      <c r="BX67" s="8">
        <v>220</v>
      </c>
      <c r="BY67" s="8">
        <v>197</v>
      </c>
      <c r="BZ67" s="8">
        <v>215</v>
      </c>
      <c r="CA67" s="8">
        <v>218</v>
      </c>
      <c r="CB67" s="8">
        <v>187</v>
      </c>
      <c r="CC67" s="8">
        <v>181</v>
      </c>
      <c r="CD67" s="8">
        <v>212</v>
      </c>
      <c r="CE67" s="8">
        <v>215</v>
      </c>
      <c r="CF67" s="8">
        <v>194</v>
      </c>
      <c r="CG67" s="8">
        <v>210</v>
      </c>
      <c r="CH67" s="8">
        <v>208</v>
      </c>
      <c r="CI67" s="8">
        <v>229</v>
      </c>
      <c r="CJ67" s="8">
        <v>220</v>
      </c>
      <c r="CK67" s="8">
        <v>204</v>
      </c>
      <c r="CL67" s="8">
        <v>198</v>
      </c>
      <c r="CM67" s="8">
        <v>217</v>
      </c>
      <c r="CN67" s="8">
        <v>194</v>
      </c>
      <c r="CO67" s="8">
        <v>224</v>
      </c>
      <c r="CP67" s="8">
        <v>213</v>
      </c>
      <c r="CQ67" s="8">
        <v>200</v>
      </c>
      <c r="CR67" s="8">
        <v>225</v>
      </c>
      <c r="CS67" s="8">
        <v>187</v>
      </c>
      <c r="CT67" s="8">
        <v>234</v>
      </c>
      <c r="CU67" s="8">
        <v>180</v>
      </c>
      <c r="CV67" s="8">
        <v>201</v>
      </c>
      <c r="CW67" s="8">
        <v>169</v>
      </c>
      <c r="CX67" s="8">
        <v>204</v>
      </c>
      <c r="CY67" s="8">
        <v>166</v>
      </c>
      <c r="CZ67" s="8">
        <v>163</v>
      </c>
      <c r="DA67" s="8">
        <v>194</v>
      </c>
      <c r="DB67" s="8">
        <v>184</v>
      </c>
      <c r="DC67" s="8">
        <v>183</v>
      </c>
      <c r="DD67" s="8">
        <v>190</v>
      </c>
      <c r="DE67" s="8">
        <v>200</v>
      </c>
      <c r="DF67" s="8">
        <v>204</v>
      </c>
      <c r="DG67" s="8">
        <v>222</v>
      </c>
      <c r="DH67" s="8">
        <v>173</v>
      </c>
      <c r="DI67" s="8">
        <v>141</v>
      </c>
      <c r="DJ67" s="8">
        <v>176</v>
      </c>
      <c r="DK67" s="8">
        <v>124</v>
      </c>
      <c r="DL67" s="8">
        <v>91</v>
      </c>
      <c r="DM67" s="8">
        <v>80</v>
      </c>
      <c r="DN67" s="8">
        <v>98</v>
      </c>
      <c r="DO67" s="8">
        <v>87</v>
      </c>
      <c r="DP67" s="8">
        <v>93</v>
      </c>
      <c r="DQ67" s="8">
        <v>80</v>
      </c>
      <c r="DR67" s="8">
        <v>75</v>
      </c>
      <c r="DS67" s="8">
        <v>66</v>
      </c>
      <c r="DT67" s="8">
        <v>61</v>
      </c>
      <c r="DU67" s="8">
        <v>47</v>
      </c>
      <c r="DV67" s="8">
        <v>163</v>
      </c>
      <c r="DW67" s="8">
        <f t="shared" si="0"/>
        <v>8816</v>
      </c>
      <c r="DX67" s="8">
        <f t="shared" si="1"/>
        <v>798</v>
      </c>
      <c r="DY67" s="8">
        <f t="shared" si="2"/>
        <v>4586</v>
      </c>
      <c r="DZ67" s="8">
        <f t="shared" si="3"/>
        <v>3134</v>
      </c>
    </row>
    <row r="68" spans="1:130" x14ac:dyDescent="0.2">
      <c r="A68" t="s">
        <v>210</v>
      </c>
      <c r="B68" t="s">
        <v>263</v>
      </c>
      <c r="C68" t="s">
        <v>264</v>
      </c>
      <c r="D68" s="8">
        <f>SUM(Table3253[[#This Row],[0]:[90]])</f>
        <v>11121</v>
      </c>
      <c r="E68" s="8">
        <f>SUM(Table3253[[#This Row],[0]:[15]])</f>
        <v>1905</v>
      </c>
      <c r="F68" s="8">
        <f>SUM(Table3253[[#This Row],[16]:[64]])</f>
        <v>6771</v>
      </c>
      <c r="G68" s="8">
        <f>SUM(Table3253[[#This Row],[65]:[90]])</f>
        <v>2445</v>
      </c>
      <c r="H68" s="8">
        <f>SUM(Table3253[[#This Row],[85]:[90]])</f>
        <v>325</v>
      </c>
      <c r="I68" s="8">
        <f>SUM(Table3253[[#This Row],[0]:[17]])</f>
        <v>2141</v>
      </c>
      <c r="J68" s="8">
        <f>SUM(Table3253[[#This Row],[18]:[64]])</f>
        <v>6535</v>
      </c>
      <c r="K68" s="8">
        <f>SUM(Table3253[[#This Row],[0]:[4]])</f>
        <v>534</v>
      </c>
      <c r="L68" s="8">
        <f>SUM(Table3253[[#This Row],[5]:[15]])</f>
        <v>1371</v>
      </c>
      <c r="M68" s="8">
        <f>SUM(Table3253[[#This Row],[16]:[24]])</f>
        <v>1092</v>
      </c>
      <c r="N68" s="8">
        <f>SUM(Table3253[[#This Row],[25]:[49]])</f>
        <v>3142</v>
      </c>
      <c r="O68" s="8">
        <f>SUM(Table3253[[#This Row],[50]:[64]])</f>
        <v>2537</v>
      </c>
      <c r="P68" s="8">
        <f>SUM(Table3253[[#This Row],[65]:[74]])</f>
        <v>1275</v>
      </c>
      <c r="Q68" s="8">
        <f>SUM(Table3253[[#This Row],[75]:[84]])</f>
        <v>845</v>
      </c>
      <c r="R68" s="8">
        <f>SUM(Table3253[[#This Row],[5]:[9]])</f>
        <v>605</v>
      </c>
      <c r="S68" s="8">
        <f>SUM(Table3253[[#This Row],[10]:[14]])</f>
        <v>641</v>
      </c>
      <c r="T68" s="8">
        <f>SUM(Table3253[[#This Row],[15]:[19]])</f>
        <v>602</v>
      </c>
      <c r="U68" s="8">
        <f>SUM(Table3253[[#This Row],[20]:[24]])</f>
        <v>615</v>
      </c>
      <c r="V68" s="8">
        <f>SUM(Table3253[[#This Row],[25]:[29]])</f>
        <v>609</v>
      </c>
      <c r="W68" s="8">
        <f>SUM(Table3253[[#This Row],[30]:[34]])</f>
        <v>682</v>
      </c>
      <c r="X68" s="8">
        <f>SUM(Table3253[[#This Row],[35]:[39]])</f>
        <v>633</v>
      </c>
      <c r="Y68" s="8">
        <f>SUM(Table3253[[#This Row],[40]:[44]])</f>
        <v>626</v>
      </c>
      <c r="Z68" s="8">
        <f>SUM(Table3253[[#This Row],[45]:[49]])</f>
        <v>592</v>
      </c>
      <c r="AA68" s="8">
        <f>SUM(Table3253[[#This Row],[50]:[54]])</f>
        <v>755</v>
      </c>
      <c r="AB68" s="8">
        <f>SUM(Table3253[[#This Row],[55]:[59]])</f>
        <v>899</v>
      </c>
      <c r="AC68" s="8">
        <f>SUM(Table3253[[#This Row],[60]:[64]])</f>
        <v>883</v>
      </c>
      <c r="AD68" s="8">
        <f>SUM(Table3253[[#This Row],[65]:[69]])</f>
        <v>659</v>
      </c>
      <c r="AE68" s="8">
        <f>SUM(Table3253[[#This Row],[70]:[74]])</f>
        <v>616</v>
      </c>
      <c r="AF68" s="8">
        <f>SUM(Table3253[[#This Row],[75]:[79]])</f>
        <v>486</v>
      </c>
      <c r="AG68" s="8">
        <f>SUM(Table3253[[#This Row],[80]:[84]])</f>
        <v>359</v>
      </c>
      <c r="AH68" s="8">
        <f>SUM(Table3253[[#This Row],[85]:[89]])</f>
        <v>227</v>
      </c>
      <c r="AI68" s="8">
        <f>Table3253[[#This Row],[90]]</f>
        <v>98</v>
      </c>
      <c r="AJ68" s="8">
        <v>97</v>
      </c>
      <c r="AK68" s="8">
        <v>101</v>
      </c>
      <c r="AL68" s="8">
        <v>106</v>
      </c>
      <c r="AM68" s="8">
        <v>102</v>
      </c>
      <c r="AN68" s="8">
        <v>128</v>
      </c>
      <c r="AO68" s="8">
        <v>121</v>
      </c>
      <c r="AP68" s="8">
        <v>122</v>
      </c>
      <c r="AQ68" s="8">
        <v>124</v>
      </c>
      <c r="AR68" s="8">
        <v>107</v>
      </c>
      <c r="AS68" s="8">
        <v>131</v>
      </c>
      <c r="AT68" s="8">
        <v>126</v>
      </c>
      <c r="AU68" s="8">
        <v>136</v>
      </c>
      <c r="AV68" s="8">
        <v>116</v>
      </c>
      <c r="AW68" s="8">
        <v>117</v>
      </c>
      <c r="AX68" s="8">
        <v>146</v>
      </c>
      <c r="AY68" s="8">
        <v>125</v>
      </c>
      <c r="AZ68" s="8">
        <v>110</v>
      </c>
      <c r="BA68" s="8">
        <v>126</v>
      </c>
      <c r="BB68" s="8">
        <v>111</v>
      </c>
      <c r="BC68" s="8">
        <v>130</v>
      </c>
      <c r="BD68" s="8">
        <v>149</v>
      </c>
      <c r="BE68" s="8">
        <v>131</v>
      </c>
      <c r="BF68" s="8">
        <v>105</v>
      </c>
      <c r="BG68" s="8">
        <v>107</v>
      </c>
      <c r="BH68" s="8">
        <v>123</v>
      </c>
      <c r="BI68" s="8">
        <v>124</v>
      </c>
      <c r="BJ68" s="8">
        <v>117</v>
      </c>
      <c r="BK68" s="8">
        <v>121</v>
      </c>
      <c r="BL68" s="8">
        <v>116</v>
      </c>
      <c r="BM68" s="8">
        <v>131</v>
      </c>
      <c r="BN68" s="8">
        <v>148</v>
      </c>
      <c r="BO68" s="8">
        <v>154</v>
      </c>
      <c r="BP68" s="8">
        <v>129</v>
      </c>
      <c r="BQ68" s="8">
        <v>128</v>
      </c>
      <c r="BR68" s="8">
        <v>123</v>
      </c>
      <c r="BS68" s="8">
        <v>115</v>
      </c>
      <c r="BT68" s="8">
        <v>141</v>
      </c>
      <c r="BU68" s="8">
        <v>127</v>
      </c>
      <c r="BV68" s="8">
        <v>123</v>
      </c>
      <c r="BW68" s="8">
        <v>127</v>
      </c>
      <c r="BX68" s="8">
        <v>133</v>
      </c>
      <c r="BY68" s="8">
        <v>121</v>
      </c>
      <c r="BZ68" s="8">
        <v>120</v>
      </c>
      <c r="CA68" s="8">
        <v>137</v>
      </c>
      <c r="CB68" s="8">
        <v>115</v>
      </c>
      <c r="CC68" s="8">
        <v>111</v>
      </c>
      <c r="CD68" s="8">
        <v>108</v>
      </c>
      <c r="CE68" s="8">
        <v>125</v>
      </c>
      <c r="CF68" s="8">
        <v>114</v>
      </c>
      <c r="CG68" s="8">
        <v>134</v>
      </c>
      <c r="CH68" s="8">
        <v>141</v>
      </c>
      <c r="CI68" s="8">
        <v>157</v>
      </c>
      <c r="CJ68" s="8">
        <v>138</v>
      </c>
      <c r="CK68" s="8">
        <v>167</v>
      </c>
      <c r="CL68" s="8">
        <v>152</v>
      </c>
      <c r="CM68" s="8">
        <v>186</v>
      </c>
      <c r="CN68" s="8">
        <v>175</v>
      </c>
      <c r="CO68" s="8">
        <v>167</v>
      </c>
      <c r="CP68" s="8">
        <v>175</v>
      </c>
      <c r="CQ68" s="8">
        <v>196</v>
      </c>
      <c r="CR68" s="8">
        <v>197</v>
      </c>
      <c r="CS68" s="8">
        <v>166</v>
      </c>
      <c r="CT68" s="8">
        <v>175</v>
      </c>
      <c r="CU68" s="8">
        <v>163</v>
      </c>
      <c r="CV68" s="8">
        <v>182</v>
      </c>
      <c r="CW68" s="8">
        <v>133</v>
      </c>
      <c r="CX68" s="8">
        <v>151</v>
      </c>
      <c r="CY68" s="8">
        <v>115</v>
      </c>
      <c r="CZ68" s="8">
        <v>135</v>
      </c>
      <c r="DA68" s="8">
        <v>125</v>
      </c>
      <c r="DB68" s="8">
        <v>113</v>
      </c>
      <c r="DC68" s="8">
        <v>138</v>
      </c>
      <c r="DD68" s="8">
        <v>131</v>
      </c>
      <c r="DE68" s="8">
        <v>120</v>
      </c>
      <c r="DF68" s="8">
        <v>114</v>
      </c>
      <c r="DG68" s="8">
        <v>108</v>
      </c>
      <c r="DH68" s="8">
        <v>101</v>
      </c>
      <c r="DI68" s="8">
        <v>84</v>
      </c>
      <c r="DJ68" s="8">
        <v>96</v>
      </c>
      <c r="DK68" s="8">
        <v>97</v>
      </c>
      <c r="DL68" s="8">
        <v>79</v>
      </c>
      <c r="DM68" s="8">
        <v>83</v>
      </c>
      <c r="DN68" s="8">
        <v>68</v>
      </c>
      <c r="DO68" s="8">
        <v>65</v>
      </c>
      <c r="DP68" s="8">
        <v>64</v>
      </c>
      <c r="DQ68" s="8">
        <v>54</v>
      </c>
      <c r="DR68" s="8">
        <v>52</v>
      </c>
      <c r="DS68" s="8">
        <v>44</v>
      </c>
      <c r="DT68" s="8">
        <v>44</v>
      </c>
      <c r="DU68" s="8">
        <v>33</v>
      </c>
      <c r="DV68" s="8">
        <v>98</v>
      </c>
      <c r="DW68" s="8">
        <f t="shared" si="0"/>
        <v>6771</v>
      </c>
      <c r="DX68" s="8">
        <f t="shared" si="1"/>
        <v>856</v>
      </c>
      <c r="DY68" s="8">
        <f t="shared" si="2"/>
        <v>3142</v>
      </c>
      <c r="DZ68" s="8">
        <f t="shared" si="3"/>
        <v>2537</v>
      </c>
    </row>
    <row r="69" spans="1:130" x14ac:dyDescent="0.2">
      <c r="A69" t="s">
        <v>210</v>
      </c>
      <c r="B69" t="s">
        <v>265</v>
      </c>
      <c r="C69" t="s">
        <v>266</v>
      </c>
      <c r="D69" s="8">
        <f>SUM(Table3253[[#This Row],[0]:[90]])</f>
        <v>5740</v>
      </c>
      <c r="E69" s="8">
        <f>SUM(Table3253[[#This Row],[0]:[15]])</f>
        <v>1033</v>
      </c>
      <c r="F69" s="8">
        <f>SUM(Table3253[[#This Row],[16]:[64]])</f>
        <v>3071</v>
      </c>
      <c r="G69" s="8">
        <f>SUM(Table3253[[#This Row],[65]:[90]])</f>
        <v>1636</v>
      </c>
      <c r="H69" s="8">
        <f>SUM(Table3253[[#This Row],[85]:[90]])</f>
        <v>235</v>
      </c>
      <c r="I69" s="8">
        <f>SUM(Table3253[[#This Row],[0]:[17]])</f>
        <v>1136</v>
      </c>
      <c r="J69" s="8">
        <f>SUM(Table3253[[#This Row],[18]:[64]])</f>
        <v>2968</v>
      </c>
      <c r="K69" s="8">
        <f>SUM(Table3253[[#This Row],[0]:[4]])</f>
        <v>271</v>
      </c>
      <c r="L69" s="8">
        <f>SUM(Table3253[[#This Row],[5]:[15]])</f>
        <v>762</v>
      </c>
      <c r="M69" s="8">
        <f>SUM(Table3253[[#This Row],[16]:[24]])</f>
        <v>407</v>
      </c>
      <c r="N69" s="8">
        <f>SUM(Table3253[[#This Row],[25]:[49]])</f>
        <v>1416</v>
      </c>
      <c r="O69" s="8">
        <f>SUM(Table3253[[#This Row],[50]:[64]])</f>
        <v>1248</v>
      </c>
      <c r="P69" s="8">
        <f>SUM(Table3253[[#This Row],[65]:[74]])</f>
        <v>809</v>
      </c>
      <c r="Q69" s="8">
        <f>SUM(Table3253[[#This Row],[75]:[84]])</f>
        <v>592</v>
      </c>
      <c r="R69" s="8">
        <f>SUM(Table3253[[#This Row],[5]:[9]])</f>
        <v>344</v>
      </c>
      <c r="S69" s="8">
        <f>SUM(Table3253[[#This Row],[10]:[14]])</f>
        <v>362</v>
      </c>
      <c r="T69" s="8">
        <f>SUM(Table3253[[#This Row],[15]:[19]])</f>
        <v>248</v>
      </c>
      <c r="U69" s="8">
        <f>SUM(Table3253[[#This Row],[20]:[24]])</f>
        <v>215</v>
      </c>
      <c r="V69" s="8">
        <f>SUM(Table3253[[#This Row],[25]:[29]])</f>
        <v>181</v>
      </c>
      <c r="W69" s="8">
        <f>SUM(Table3253[[#This Row],[30]:[34]])</f>
        <v>276</v>
      </c>
      <c r="X69" s="8">
        <f>SUM(Table3253[[#This Row],[35]:[39]])</f>
        <v>315</v>
      </c>
      <c r="Y69" s="8">
        <f>SUM(Table3253[[#This Row],[40]:[44]])</f>
        <v>312</v>
      </c>
      <c r="Z69" s="8">
        <f>SUM(Table3253[[#This Row],[45]:[49]])</f>
        <v>332</v>
      </c>
      <c r="AA69" s="8">
        <f>SUM(Table3253[[#This Row],[50]:[54]])</f>
        <v>394</v>
      </c>
      <c r="AB69" s="8">
        <f>SUM(Table3253[[#This Row],[55]:[59]])</f>
        <v>450</v>
      </c>
      <c r="AC69" s="8">
        <f>SUM(Table3253[[#This Row],[60]:[64]])</f>
        <v>404</v>
      </c>
      <c r="AD69" s="8">
        <f>SUM(Table3253[[#This Row],[65]:[69]])</f>
        <v>418</v>
      </c>
      <c r="AE69" s="8">
        <f>SUM(Table3253[[#This Row],[70]:[74]])</f>
        <v>391</v>
      </c>
      <c r="AF69" s="8">
        <f>SUM(Table3253[[#This Row],[75]:[79]])</f>
        <v>380</v>
      </c>
      <c r="AG69" s="8">
        <f>SUM(Table3253[[#This Row],[80]:[84]])</f>
        <v>212</v>
      </c>
      <c r="AH69" s="8">
        <f>SUM(Table3253[[#This Row],[85]:[89]])</f>
        <v>155</v>
      </c>
      <c r="AI69" s="8">
        <f>Table3253[[#This Row],[90]]</f>
        <v>80</v>
      </c>
      <c r="AJ69" s="8">
        <v>40</v>
      </c>
      <c r="AK69" s="8">
        <v>53</v>
      </c>
      <c r="AL69" s="8">
        <v>54</v>
      </c>
      <c r="AM69" s="8">
        <v>64</v>
      </c>
      <c r="AN69" s="8">
        <v>60</v>
      </c>
      <c r="AO69" s="8">
        <v>57</v>
      </c>
      <c r="AP69" s="8">
        <v>64</v>
      </c>
      <c r="AQ69" s="8">
        <v>84</v>
      </c>
      <c r="AR69" s="8">
        <v>60</v>
      </c>
      <c r="AS69" s="8">
        <v>79</v>
      </c>
      <c r="AT69" s="8">
        <v>66</v>
      </c>
      <c r="AU69" s="8">
        <v>70</v>
      </c>
      <c r="AV69" s="8">
        <v>80</v>
      </c>
      <c r="AW69" s="8">
        <v>59</v>
      </c>
      <c r="AX69" s="8">
        <v>87</v>
      </c>
      <c r="AY69" s="8">
        <v>56</v>
      </c>
      <c r="AZ69" s="8">
        <v>55</v>
      </c>
      <c r="BA69" s="8">
        <v>48</v>
      </c>
      <c r="BB69" s="8">
        <v>44</v>
      </c>
      <c r="BC69" s="8">
        <v>45</v>
      </c>
      <c r="BD69" s="8">
        <v>50</v>
      </c>
      <c r="BE69" s="8">
        <v>43</v>
      </c>
      <c r="BF69" s="8">
        <v>44</v>
      </c>
      <c r="BG69" s="8">
        <v>41</v>
      </c>
      <c r="BH69" s="8">
        <v>37</v>
      </c>
      <c r="BI69" s="8">
        <v>32</v>
      </c>
      <c r="BJ69" s="8">
        <v>31</v>
      </c>
      <c r="BK69" s="8">
        <v>35</v>
      </c>
      <c r="BL69" s="8">
        <v>43</v>
      </c>
      <c r="BM69" s="8">
        <v>40</v>
      </c>
      <c r="BN69" s="8">
        <v>53</v>
      </c>
      <c r="BO69" s="8">
        <v>63</v>
      </c>
      <c r="BP69" s="8">
        <v>43</v>
      </c>
      <c r="BQ69" s="8">
        <v>58</v>
      </c>
      <c r="BR69" s="8">
        <v>59</v>
      </c>
      <c r="BS69" s="8">
        <v>73</v>
      </c>
      <c r="BT69" s="8">
        <v>64</v>
      </c>
      <c r="BU69" s="8">
        <v>67</v>
      </c>
      <c r="BV69" s="8">
        <v>56</v>
      </c>
      <c r="BW69" s="8">
        <v>55</v>
      </c>
      <c r="BX69" s="8">
        <v>76</v>
      </c>
      <c r="BY69" s="8">
        <v>67</v>
      </c>
      <c r="BZ69" s="8">
        <v>52</v>
      </c>
      <c r="CA69" s="8">
        <v>62</v>
      </c>
      <c r="CB69" s="8">
        <v>55</v>
      </c>
      <c r="CC69" s="8">
        <v>63</v>
      </c>
      <c r="CD69" s="8">
        <v>70</v>
      </c>
      <c r="CE69" s="8">
        <v>73</v>
      </c>
      <c r="CF69" s="8">
        <v>59</v>
      </c>
      <c r="CG69" s="8">
        <v>67</v>
      </c>
      <c r="CH69" s="8">
        <v>76</v>
      </c>
      <c r="CI69" s="8">
        <v>89</v>
      </c>
      <c r="CJ69" s="8">
        <v>68</v>
      </c>
      <c r="CK69" s="8">
        <v>93</v>
      </c>
      <c r="CL69" s="8">
        <v>68</v>
      </c>
      <c r="CM69" s="8">
        <v>81</v>
      </c>
      <c r="CN69" s="8">
        <v>94</v>
      </c>
      <c r="CO69" s="8">
        <v>89</v>
      </c>
      <c r="CP69" s="8">
        <v>88</v>
      </c>
      <c r="CQ69" s="8">
        <v>98</v>
      </c>
      <c r="CR69" s="8">
        <v>93</v>
      </c>
      <c r="CS69" s="8">
        <v>85</v>
      </c>
      <c r="CT69" s="8">
        <v>90</v>
      </c>
      <c r="CU69" s="8">
        <v>79</v>
      </c>
      <c r="CV69" s="8">
        <v>57</v>
      </c>
      <c r="CW69" s="8">
        <v>77</v>
      </c>
      <c r="CX69" s="8">
        <v>93</v>
      </c>
      <c r="CY69" s="8">
        <v>87</v>
      </c>
      <c r="CZ69" s="8">
        <v>100</v>
      </c>
      <c r="DA69" s="8">
        <v>61</v>
      </c>
      <c r="DB69" s="8">
        <v>83</v>
      </c>
      <c r="DC69" s="8">
        <v>76</v>
      </c>
      <c r="DD69" s="8">
        <v>74</v>
      </c>
      <c r="DE69" s="8">
        <v>79</v>
      </c>
      <c r="DF69" s="8">
        <v>79</v>
      </c>
      <c r="DG69" s="8">
        <v>97</v>
      </c>
      <c r="DH69" s="8">
        <v>69</v>
      </c>
      <c r="DI69" s="8">
        <v>86</v>
      </c>
      <c r="DJ69" s="8">
        <v>67</v>
      </c>
      <c r="DK69" s="8">
        <v>61</v>
      </c>
      <c r="DL69" s="8">
        <v>50</v>
      </c>
      <c r="DM69" s="8">
        <v>38</v>
      </c>
      <c r="DN69" s="8">
        <v>42</v>
      </c>
      <c r="DO69" s="8">
        <v>45</v>
      </c>
      <c r="DP69" s="8">
        <v>37</v>
      </c>
      <c r="DQ69" s="8">
        <v>44</v>
      </c>
      <c r="DR69" s="8">
        <v>41</v>
      </c>
      <c r="DS69" s="8">
        <v>35</v>
      </c>
      <c r="DT69" s="8">
        <v>23</v>
      </c>
      <c r="DU69" s="8">
        <v>12</v>
      </c>
      <c r="DV69" s="8">
        <v>80</v>
      </c>
      <c r="DW69" s="8">
        <f t="shared" si="0"/>
        <v>3071</v>
      </c>
      <c r="DX69" s="8">
        <f t="shared" si="1"/>
        <v>304</v>
      </c>
      <c r="DY69" s="8">
        <f t="shared" si="2"/>
        <v>1416</v>
      </c>
      <c r="DZ69" s="8">
        <f t="shared" si="3"/>
        <v>1248</v>
      </c>
    </row>
    <row r="70" spans="1:130" x14ac:dyDescent="0.2">
      <c r="A70" t="s">
        <v>210</v>
      </c>
      <c r="B70" t="s">
        <v>267</v>
      </c>
      <c r="C70" t="s">
        <v>268</v>
      </c>
      <c r="D70" s="8">
        <f>SUM(Table3253[[#This Row],[0]:[90]])</f>
        <v>5336</v>
      </c>
      <c r="E70" s="8">
        <f>SUM(Table3253[[#This Row],[0]:[15]])</f>
        <v>809</v>
      </c>
      <c r="F70" s="8">
        <f>SUM(Table3253[[#This Row],[16]:[64]])</f>
        <v>3362</v>
      </c>
      <c r="G70" s="8">
        <f>SUM(Table3253[[#This Row],[65]:[90]])</f>
        <v>1165</v>
      </c>
      <c r="H70" s="8">
        <f>SUM(Table3253[[#This Row],[85]:[90]])</f>
        <v>141</v>
      </c>
      <c r="I70" s="8">
        <f>SUM(Table3253[[#This Row],[0]:[17]])</f>
        <v>918</v>
      </c>
      <c r="J70" s="8">
        <f>SUM(Table3253[[#This Row],[18]:[64]])</f>
        <v>3253</v>
      </c>
      <c r="K70" s="8">
        <f>SUM(Table3253[[#This Row],[0]:[4]])</f>
        <v>237</v>
      </c>
      <c r="L70" s="8">
        <f>SUM(Table3253[[#This Row],[5]:[15]])</f>
        <v>572</v>
      </c>
      <c r="M70" s="8">
        <f>SUM(Table3253[[#This Row],[16]:[24]])</f>
        <v>478</v>
      </c>
      <c r="N70" s="8">
        <f>SUM(Table3253[[#This Row],[25]:[49]])</f>
        <v>1568</v>
      </c>
      <c r="O70" s="8">
        <f>SUM(Table3253[[#This Row],[50]:[64]])</f>
        <v>1316</v>
      </c>
      <c r="P70" s="8">
        <f>SUM(Table3253[[#This Row],[65]:[74]])</f>
        <v>653</v>
      </c>
      <c r="Q70" s="8">
        <f>SUM(Table3253[[#This Row],[75]:[84]])</f>
        <v>371</v>
      </c>
      <c r="R70" s="8">
        <f>SUM(Table3253[[#This Row],[5]:[9]])</f>
        <v>260</v>
      </c>
      <c r="S70" s="8">
        <f>SUM(Table3253[[#This Row],[10]:[14]])</f>
        <v>253</v>
      </c>
      <c r="T70" s="8">
        <f>SUM(Table3253[[#This Row],[15]:[19]])</f>
        <v>280</v>
      </c>
      <c r="U70" s="8">
        <f>SUM(Table3253[[#This Row],[20]:[24]])</f>
        <v>257</v>
      </c>
      <c r="V70" s="8">
        <f>SUM(Table3253[[#This Row],[25]:[29]])</f>
        <v>293</v>
      </c>
      <c r="W70" s="8">
        <f>SUM(Table3253[[#This Row],[30]:[34]])</f>
        <v>348</v>
      </c>
      <c r="X70" s="8">
        <f>SUM(Table3253[[#This Row],[35]:[39]])</f>
        <v>314</v>
      </c>
      <c r="Y70" s="8">
        <f>SUM(Table3253[[#This Row],[40]:[44]])</f>
        <v>278</v>
      </c>
      <c r="Z70" s="8">
        <f>SUM(Table3253[[#This Row],[45]:[49]])</f>
        <v>335</v>
      </c>
      <c r="AA70" s="8">
        <f>SUM(Table3253[[#This Row],[50]:[54]])</f>
        <v>401</v>
      </c>
      <c r="AB70" s="8">
        <f>SUM(Table3253[[#This Row],[55]:[59]])</f>
        <v>474</v>
      </c>
      <c r="AC70" s="8">
        <f>SUM(Table3253[[#This Row],[60]:[64]])</f>
        <v>441</v>
      </c>
      <c r="AD70" s="8">
        <f>SUM(Table3253[[#This Row],[65]:[69]])</f>
        <v>329</v>
      </c>
      <c r="AE70" s="8">
        <f>SUM(Table3253[[#This Row],[70]:[74]])</f>
        <v>324</v>
      </c>
      <c r="AF70" s="8">
        <f>SUM(Table3253[[#This Row],[75]:[79]])</f>
        <v>248</v>
      </c>
      <c r="AG70" s="8">
        <f>SUM(Table3253[[#This Row],[80]:[84]])</f>
        <v>123</v>
      </c>
      <c r="AH70" s="8">
        <f>SUM(Table3253[[#This Row],[85]:[89]])</f>
        <v>105</v>
      </c>
      <c r="AI70" s="8">
        <f>Table3253[[#This Row],[90]]</f>
        <v>36</v>
      </c>
      <c r="AJ70" s="8">
        <v>35</v>
      </c>
      <c r="AK70" s="8">
        <v>48</v>
      </c>
      <c r="AL70" s="8">
        <v>54</v>
      </c>
      <c r="AM70" s="8">
        <v>53</v>
      </c>
      <c r="AN70" s="8">
        <v>47</v>
      </c>
      <c r="AO70" s="8">
        <v>46</v>
      </c>
      <c r="AP70" s="8">
        <v>56</v>
      </c>
      <c r="AQ70" s="8">
        <v>51</v>
      </c>
      <c r="AR70" s="8">
        <v>49</v>
      </c>
      <c r="AS70" s="8">
        <v>58</v>
      </c>
      <c r="AT70" s="8">
        <v>53</v>
      </c>
      <c r="AU70" s="8">
        <v>53</v>
      </c>
      <c r="AV70" s="8">
        <v>53</v>
      </c>
      <c r="AW70" s="8">
        <v>54</v>
      </c>
      <c r="AX70" s="8">
        <v>40</v>
      </c>
      <c r="AY70" s="8">
        <v>59</v>
      </c>
      <c r="AZ70" s="8">
        <v>58</v>
      </c>
      <c r="BA70" s="8">
        <v>51</v>
      </c>
      <c r="BB70" s="8">
        <v>47</v>
      </c>
      <c r="BC70" s="8">
        <v>65</v>
      </c>
      <c r="BD70" s="8">
        <v>52</v>
      </c>
      <c r="BE70" s="8">
        <v>57</v>
      </c>
      <c r="BF70" s="8">
        <v>52</v>
      </c>
      <c r="BG70" s="8">
        <v>38</v>
      </c>
      <c r="BH70" s="8">
        <v>58</v>
      </c>
      <c r="BI70" s="8">
        <v>61</v>
      </c>
      <c r="BJ70" s="8">
        <v>58</v>
      </c>
      <c r="BK70" s="8">
        <v>61</v>
      </c>
      <c r="BL70" s="8">
        <v>64</v>
      </c>
      <c r="BM70" s="8">
        <v>49</v>
      </c>
      <c r="BN70" s="8">
        <v>64</v>
      </c>
      <c r="BO70" s="8">
        <v>62</v>
      </c>
      <c r="BP70" s="8">
        <v>74</v>
      </c>
      <c r="BQ70" s="8">
        <v>75</v>
      </c>
      <c r="BR70" s="8">
        <v>73</v>
      </c>
      <c r="BS70" s="8">
        <v>51</v>
      </c>
      <c r="BT70" s="8">
        <v>55</v>
      </c>
      <c r="BU70" s="8">
        <v>78</v>
      </c>
      <c r="BV70" s="8">
        <v>64</v>
      </c>
      <c r="BW70" s="8">
        <v>66</v>
      </c>
      <c r="BX70" s="8">
        <v>61</v>
      </c>
      <c r="BY70" s="8">
        <v>54</v>
      </c>
      <c r="BZ70" s="8">
        <v>48</v>
      </c>
      <c r="CA70" s="8">
        <v>59</v>
      </c>
      <c r="CB70" s="8">
        <v>56</v>
      </c>
      <c r="CC70" s="8">
        <v>69</v>
      </c>
      <c r="CD70" s="8">
        <v>61</v>
      </c>
      <c r="CE70" s="8">
        <v>50</v>
      </c>
      <c r="CF70" s="8">
        <v>73</v>
      </c>
      <c r="CG70" s="8">
        <v>82</v>
      </c>
      <c r="CH70" s="8">
        <v>72</v>
      </c>
      <c r="CI70" s="8">
        <v>90</v>
      </c>
      <c r="CJ70" s="8">
        <v>60</v>
      </c>
      <c r="CK70" s="8">
        <v>95</v>
      </c>
      <c r="CL70" s="8">
        <v>84</v>
      </c>
      <c r="CM70" s="8">
        <v>102</v>
      </c>
      <c r="CN70" s="8">
        <v>103</v>
      </c>
      <c r="CO70" s="8">
        <v>93</v>
      </c>
      <c r="CP70" s="8">
        <v>95</v>
      </c>
      <c r="CQ70" s="8">
        <v>81</v>
      </c>
      <c r="CR70" s="8">
        <v>92</v>
      </c>
      <c r="CS70" s="8">
        <v>86</v>
      </c>
      <c r="CT70" s="8">
        <v>85</v>
      </c>
      <c r="CU70" s="8">
        <v>87</v>
      </c>
      <c r="CV70" s="8">
        <v>91</v>
      </c>
      <c r="CW70" s="8">
        <v>70</v>
      </c>
      <c r="CX70" s="8">
        <v>68</v>
      </c>
      <c r="CY70" s="8">
        <v>64</v>
      </c>
      <c r="CZ70" s="8">
        <v>57</v>
      </c>
      <c r="DA70" s="8">
        <v>70</v>
      </c>
      <c r="DB70" s="8">
        <v>66</v>
      </c>
      <c r="DC70" s="8">
        <v>64</v>
      </c>
      <c r="DD70" s="8">
        <v>70</v>
      </c>
      <c r="DE70" s="8">
        <v>59</v>
      </c>
      <c r="DF70" s="8">
        <v>65</v>
      </c>
      <c r="DG70" s="8">
        <v>70</v>
      </c>
      <c r="DH70" s="8">
        <v>43</v>
      </c>
      <c r="DI70" s="8">
        <v>51</v>
      </c>
      <c r="DJ70" s="8">
        <v>50</v>
      </c>
      <c r="DK70" s="8">
        <v>34</v>
      </c>
      <c r="DL70" s="8">
        <v>24</v>
      </c>
      <c r="DM70" s="8">
        <v>33</v>
      </c>
      <c r="DN70" s="8">
        <v>25</v>
      </c>
      <c r="DO70" s="8">
        <v>22</v>
      </c>
      <c r="DP70" s="8">
        <v>19</v>
      </c>
      <c r="DQ70" s="8">
        <v>28</v>
      </c>
      <c r="DR70" s="8">
        <v>18</v>
      </c>
      <c r="DS70" s="8">
        <v>21</v>
      </c>
      <c r="DT70" s="8">
        <v>20</v>
      </c>
      <c r="DU70" s="8">
        <v>18</v>
      </c>
      <c r="DV70" s="8">
        <v>36</v>
      </c>
      <c r="DW70" s="8">
        <f t="shared" ref="DW70:DW120" si="4">F70</f>
        <v>3362</v>
      </c>
      <c r="DX70" s="8">
        <f t="shared" ref="DX70:DX120" si="5">SUM(BB70:BH70)</f>
        <v>369</v>
      </c>
      <c r="DY70" s="8">
        <f t="shared" ref="DY70:DY120" si="6">SUM(BI70:CG70)</f>
        <v>1568</v>
      </c>
      <c r="DZ70" s="8">
        <f t="shared" ref="DZ70:DZ120" si="7">SUM(CH70:CV70)</f>
        <v>1316</v>
      </c>
    </row>
    <row r="71" spans="1:130" x14ac:dyDescent="0.2">
      <c r="A71" t="s">
        <v>210</v>
      </c>
      <c r="B71" t="s">
        <v>269</v>
      </c>
      <c r="C71" t="s">
        <v>270</v>
      </c>
      <c r="D71" s="8">
        <f>SUM(Table3253[[#This Row],[0]:[90]])</f>
        <v>8304</v>
      </c>
      <c r="E71" s="8">
        <f>SUM(Table3253[[#This Row],[0]:[15]])</f>
        <v>1089</v>
      </c>
      <c r="F71" s="8">
        <f>SUM(Table3253[[#This Row],[16]:[64]])</f>
        <v>4834</v>
      </c>
      <c r="G71" s="8">
        <f>SUM(Table3253[[#This Row],[65]:[90]])</f>
        <v>2381</v>
      </c>
      <c r="H71" s="8">
        <f>SUM(Table3253[[#This Row],[85]:[90]])</f>
        <v>283</v>
      </c>
      <c r="I71" s="8">
        <f>SUM(Table3253[[#This Row],[0]:[17]])</f>
        <v>1219</v>
      </c>
      <c r="J71" s="8">
        <f>SUM(Table3253[[#This Row],[18]:[64]])</f>
        <v>4704</v>
      </c>
      <c r="K71" s="8">
        <f>SUM(Table3253[[#This Row],[0]:[4]])</f>
        <v>255</v>
      </c>
      <c r="L71" s="8">
        <f>SUM(Table3253[[#This Row],[5]:[15]])</f>
        <v>834</v>
      </c>
      <c r="M71" s="8">
        <f>SUM(Table3253[[#This Row],[16]:[24]])</f>
        <v>886</v>
      </c>
      <c r="N71" s="8">
        <f>SUM(Table3253[[#This Row],[25]:[49]])</f>
        <v>1799</v>
      </c>
      <c r="O71" s="8">
        <f>SUM(Table3253[[#This Row],[50]:[64]])</f>
        <v>2149</v>
      </c>
      <c r="P71" s="8">
        <f>SUM(Table3253[[#This Row],[65]:[74]])</f>
        <v>1269</v>
      </c>
      <c r="Q71" s="8">
        <f>SUM(Table3253[[#This Row],[75]:[84]])</f>
        <v>829</v>
      </c>
      <c r="R71" s="8">
        <f>SUM(Table3253[[#This Row],[5]:[9]])</f>
        <v>341</v>
      </c>
      <c r="S71" s="8">
        <f>SUM(Table3253[[#This Row],[10]:[14]])</f>
        <v>411</v>
      </c>
      <c r="T71" s="8">
        <f>SUM(Table3253[[#This Row],[15]:[19]])</f>
        <v>443</v>
      </c>
      <c r="U71" s="8">
        <f>SUM(Table3253[[#This Row],[20]:[24]])</f>
        <v>525</v>
      </c>
      <c r="V71" s="8">
        <f>SUM(Table3253[[#This Row],[25]:[29]])</f>
        <v>342</v>
      </c>
      <c r="W71" s="8">
        <f>SUM(Table3253[[#This Row],[30]:[34]])</f>
        <v>341</v>
      </c>
      <c r="X71" s="8">
        <f>SUM(Table3253[[#This Row],[35]:[39]])</f>
        <v>313</v>
      </c>
      <c r="Y71" s="8">
        <f>SUM(Table3253[[#This Row],[40]:[44]])</f>
        <v>358</v>
      </c>
      <c r="Z71" s="8">
        <f>SUM(Table3253[[#This Row],[45]:[49]])</f>
        <v>445</v>
      </c>
      <c r="AA71" s="8">
        <f>SUM(Table3253[[#This Row],[50]:[54]])</f>
        <v>667</v>
      </c>
      <c r="AB71" s="8">
        <f>SUM(Table3253[[#This Row],[55]:[59]])</f>
        <v>707</v>
      </c>
      <c r="AC71" s="8">
        <f>SUM(Table3253[[#This Row],[60]:[64]])</f>
        <v>775</v>
      </c>
      <c r="AD71" s="8">
        <f>SUM(Table3253[[#This Row],[65]:[69]])</f>
        <v>645</v>
      </c>
      <c r="AE71" s="8">
        <f>SUM(Table3253[[#This Row],[70]:[74]])</f>
        <v>624</v>
      </c>
      <c r="AF71" s="8">
        <f>SUM(Table3253[[#This Row],[75]:[79]])</f>
        <v>501</v>
      </c>
      <c r="AG71" s="8">
        <f>SUM(Table3253[[#This Row],[80]:[84]])</f>
        <v>328</v>
      </c>
      <c r="AH71" s="8">
        <f>SUM(Table3253[[#This Row],[85]:[89]])</f>
        <v>181</v>
      </c>
      <c r="AI71" s="8">
        <f>Table3253[[#This Row],[90]]</f>
        <v>102</v>
      </c>
      <c r="AJ71" s="8">
        <v>41</v>
      </c>
      <c r="AK71" s="8">
        <v>55</v>
      </c>
      <c r="AL71" s="8">
        <v>60</v>
      </c>
      <c r="AM71" s="8">
        <v>50</v>
      </c>
      <c r="AN71" s="8">
        <v>49</v>
      </c>
      <c r="AO71" s="8">
        <v>60</v>
      </c>
      <c r="AP71" s="8">
        <v>56</v>
      </c>
      <c r="AQ71" s="8">
        <v>69</v>
      </c>
      <c r="AR71" s="8">
        <v>77</v>
      </c>
      <c r="AS71" s="8">
        <v>79</v>
      </c>
      <c r="AT71" s="8">
        <v>68</v>
      </c>
      <c r="AU71" s="8">
        <v>81</v>
      </c>
      <c r="AV71" s="8">
        <v>87</v>
      </c>
      <c r="AW71" s="8">
        <v>87</v>
      </c>
      <c r="AX71" s="8">
        <v>88</v>
      </c>
      <c r="AY71" s="8">
        <v>82</v>
      </c>
      <c r="AZ71" s="8">
        <v>63</v>
      </c>
      <c r="BA71" s="8">
        <v>67</v>
      </c>
      <c r="BB71" s="8">
        <v>106</v>
      </c>
      <c r="BC71" s="8">
        <v>125</v>
      </c>
      <c r="BD71" s="8">
        <v>144</v>
      </c>
      <c r="BE71" s="8">
        <v>139</v>
      </c>
      <c r="BF71" s="8">
        <v>109</v>
      </c>
      <c r="BG71" s="8">
        <v>73</v>
      </c>
      <c r="BH71" s="8">
        <v>60</v>
      </c>
      <c r="BI71" s="8">
        <v>71</v>
      </c>
      <c r="BJ71" s="8">
        <v>77</v>
      </c>
      <c r="BK71" s="8">
        <v>83</v>
      </c>
      <c r="BL71" s="8">
        <v>53</v>
      </c>
      <c r="BM71" s="8">
        <v>58</v>
      </c>
      <c r="BN71" s="8">
        <v>73</v>
      </c>
      <c r="BO71" s="8">
        <v>61</v>
      </c>
      <c r="BP71" s="8">
        <v>60</v>
      </c>
      <c r="BQ71" s="8">
        <v>80</v>
      </c>
      <c r="BR71" s="8">
        <v>67</v>
      </c>
      <c r="BS71" s="8">
        <v>56</v>
      </c>
      <c r="BT71" s="8">
        <v>69</v>
      </c>
      <c r="BU71" s="8">
        <v>60</v>
      </c>
      <c r="BV71" s="8">
        <v>60</v>
      </c>
      <c r="BW71" s="8">
        <v>68</v>
      </c>
      <c r="BX71" s="8">
        <v>58</v>
      </c>
      <c r="BY71" s="8">
        <v>76</v>
      </c>
      <c r="BZ71" s="8">
        <v>64</v>
      </c>
      <c r="CA71" s="8">
        <v>98</v>
      </c>
      <c r="CB71" s="8">
        <v>62</v>
      </c>
      <c r="CC71" s="8">
        <v>68</v>
      </c>
      <c r="CD71" s="8">
        <v>79</v>
      </c>
      <c r="CE71" s="8">
        <v>73</v>
      </c>
      <c r="CF71" s="8">
        <v>98</v>
      </c>
      <c r="CG71" s="8">
        <v>127</v>
      </c>
      <c r="CH71" s="8">
        <v>123</v>
      </c>
      <c r="CI71" s="8">
        <v>141</v>
      </c>
      <c r="CJ71" s="8">
        <v>131</v>
      </c>
      <c r="CK71" s="8">
        <v>125</v>
      </c>
      <c r="CL71" s="8">
        <v>147</v>
      </c>
      <c r="CM71" s="8">
        <v>140</v>
      </c>
      <c r="CN71" s="8">
        <v>157</v>
      </c>
      <c r="CO71" s="8">
        <v>140</v>
      </c>
      <c r="CP71" s="8">
        <v>139</v>
      </c>
      <c r="CQ71" s="8">
        <v>131</v>
      </c>
      <c r="CR71" s="8">
        <v>162</v>
      </c>
      <c r="CS71" s="8">
        <v>179</v>
      </c>
      <c r="CT71" s="8">
        <v>154</v>
      </c>
      <c r="CU71" s="8">
        <v>156</v>
      </c>
      <c r="CV71" s="8">
        <v>124</v>
      </c>
      <c r="CW71" s="8">
        <v>125</v>
      </c>
      <c r="CX71" s="8">
        <v>137</v>
      </c>
      <c r="CY71" s="8">
        <v>117</v>
      </c>
      <c r="CZ71" s="8">
        <v>129</v>
      </c>
      <c r="DA71" s="8">
        <v>137</v>
      </c>
      <c r="DB71" s="8">
        <v>119</v>
      </c>
      <c r="DC71" s="8">
        <v>131</v>
      </c>
      <c r="DD71" s="8">
        <v>94</v>
      </c>
      <c r="DE71" s="8">
        <v>137</v>
      </c>
      <c r="DF71" s="8">
        <v>143</v>
      </c>
      <c r="DG71" s="8">
        <v>128</v>
      </c>
      <c r="DH71" s="8">
        <v>91</v>
      </c>
      <c r="DI71" s="8">
        <v>108</v>
      </c>
      <c r="DJ71" s="8">
        <v>97</v>
      </c>
      <c r="DK71" s="8">
        <v>77</v>
      </c>
      <c r="DL71" s="8">
        <v>79</v>
      </c>
      <c r="DM71" s="8">
        <v>68</v>
      </c>
      <c r="DN71" s="8">
        <v>68</v>
      </c>
      <c r="DO71" s="8">
        <v>66</v>
      </c>
      <c r="DP71" s="8">
        <v>47</v>
      </c>
      <c r="DQ71" s="8">
        <v>60</v>
      </c>
      <c r="DR71" s="8">
        <v>29</v>
      </c>
      <c r="DS71" s="8">
        <v>33</v>
      </c>
      <c r="DT71" s="8">
        <v>34</v>
      </c>
      <c r="DU71" s="8">
        <v>25</v>
      </c>
      <c r="DV71" s="8">
        <v>102</v>
      </c>
      <c r="DW71" s="8">
        <f t="shared" si="4"/>
        <v>4834</v>
      </c>
      <c r="DX71" s="8">
        <f t="shared" si="5"/>
        <v>756</v>
      </c>
      <c r="DY71" s="8">
        <f t="shared" si="6"/>
        <v>1799</v>
      </c>
      <c r="DZ71" s="8">
        <f t="shared" si="7"/>
        <v>2149</v>
      </c>
    </row>
    <row r="72" spans="1:130" x14ac:dyDescent="0.2">
      <c r="A72" t="s">
        <v>210</v>
      </c>
      <c r="B72" t="s">
        <v>271</v>
      </c>
      <c r="C72" t="s">
        <v>272</v>
      </c>
      <c r="D72" s="8">
        <f>SUM(Table3253[[#This Row],[0]:[90]])</f>
        <v>9696</v>
      </c>
      <c r="E72" s="8">
        <f>SUM(Table3253[[#This Row],[0]:[15]])</f>
        <v>1517</v>
      </c>
      <c r="F72" s="8">
        <f>SUM(Table3253[[#This Row],[16]:[64]])</f>
        <v>5706</v>
      </c>
      <c r="G72" s="8">
        <f>SUM(Table3253[[#This Row],[65]:[90]])</f>
        <v>2473</v>
      </c>
      <c r="H72" s="8">
        <f>SUM(Table3253[[#This Row],[85]:[90]])</f>
        <v>300</v>
      </c>
      <c r="I72" s="8">
        <f>SUM(Table3253[[#This Row],[0]:[17]])</f>
        <v>1746</v>
      </c>
      <c r="J72" s="8">
        <f>SUM(Table3253[[#This Row],[18]:[64]])</f>
        <v>5477</v>
      </c>
      <c r="K72" s="8">
        <f>SUM(Table3253[[#This Row],[0]:[4]])</f>
        <v>374</v>
      </c>
      <c r="L72" s="8">
        <f>SUM(Table3253[[#This Row],[5]:[15]])</f>
        <v>1143</v>
      </c>
      <c r="M72" s="8">
        <f>SUM(Table3253[[#This Row],[16]:[24]])</f>
        <v>886</v>
      </c>
      <c r="N72" s="8">
        <f>SUM(Table3253[[#This Row],[25]:[49]])</f>
        <v>2613</v>
      </c>
      <c r="O72" s="8">
        <f>SUM(Table3253[[#This Row],[50]:[64]])</f>
        <v>2207</v>
      </c>
      <c r="P72" s="8">
        <f>SUM(Table3253[[#This Row],[65]:[74]])</f>
        <v>1342</v>
      </c>
      <c r="Q72" s="8">
        <f>SUM(Table3253[[#This Row],[75]:[84]])</f>
        <v>831</v>
      </c>
      <c r="R72" s="8">
        <f>SUM(Table3253[[#This Row],[5]:[9]])</f>
        <v>483</v>
      </c>
      <c r="S72" s="8">
        <f>SUM(Table3253[[#This Row],[10]:[14]])</f>
        <v>517</v>
      </c>
      <c r="T72" s="8">
        <f>SUM(Table3253[[#This Row],[15]:[19]])</f>
        <v>599</v>
      </c>
      <c r="U72" s="8">
        <f>SUM(Table3253[[#This Row],[20]:[24]])</f>
        <v>430</v>
      </c>
      <c r="V72" s="8">
        <f>SUM(Table3253[[#This Row],[25]:[29]])</f>
        <v>495</v>
      </c>
      <c r="W72" s="8">
        <f>SUM(Table3253[[#This Row],[30]:[34]])</f>
        <v>442</v>
      </c>
      <c r="X72" s="8">
        <f>SUM(Table3253[[#This Row],[35]:[39]])</f>
        <v>546</v>
      </c>
      <c r="Y72" s="8">
        <f>SUM(Table3253[[#This Row],[40]:[44]])</f>
        <v>518</v>
      </c>
      <c r="Z72" s="8">
        <f>SUM(Table3253[[#This Row],[45]:[49]])</f>
        <v>612</v>
      </c>
      <c r="AA72" s="8">
        <f>SUM(Table3253[[#This Row],[50]:[54]])</f>
        <v>761</v>
      </c>
      <c r="AB72" s="8">
        <f>SUM(Table3253[[#This Row],[55]:[59]])</f>
        <v>768</v>
      </c>
      <c r="AC72" s="8">
        <f>SUM(Table3253[[#This Row],[60]:[64]])</f>
        <v>678</v>
      </c>
      <c r="AD72" s="8">
        <f>SUM(Table3253[[#This Row],[65]:[69]])</f>
        <v>678</v>
      </c>
      <c r="AE72" s="8">
        <f>SUM(Table3253[[#This Row],[70]:[74]])</f>
        <v>664</v>
      </c>
      <c r="AF72" s="8">
        <f>SUM(Table3253[[#This Row],[75]:[79]])</f>
        <v>521</v>
      </c>
      <c r="AG72" s="8">
        <f>SUM(Table3253[[#This Row],[80]:[84]])</f>
        <v>310</v>
      </c>
      <c r="AH72" s="8">
        <f>SUM(Table3253[[#This Row],[85]:[89]])</f>
        <v>218</v>
      </c>
      <c r="AI72" s="8">
        <f>Table3253[[#This Row],[90]]</f>
        <v>82</v>
      </c>
      <c r="AJ72" s="8">
        <v>63</v>
      </c>
      <c r="AK72" s="8">
        <v>76</v>
      </c>
      <c r="AL72" s="8">
        <v>75</v>
      </c>
      <c r="AM72" s="8">
        <v>81</v>
      </c>
      <c r="AN72" s="8">
        <v>79</v>
      </c>
      <c r="AO72" s="8">
        <v>94</v>
      </c>
      <c r="AP72" s="8">
        <v>91</v>
      </c>
      <c r="AQ72" s="8">
        <v>85</v>
      </c>
      <c r="AR72" s="8">
        <v>110</v>
      </c>
      <c r="AS72" s="8">
        <v>103</v>
      </c>
      <c r="AT72" s="8">
        <v>111</v>
      </c>
      <c r="AU72" s="8">
        <v>89</v>
      </c>
      <c r="AV72" s="8">
        <v>111</v>
      </c>
      <c r="AW72" s="8">
        <v>100</v>
      </c>
      <c r="AX72" s="8">
        <v>106</v>
      </c>
      <c r="AY72" s="8">
        <v>143</v>
      </c>
      <c r="AZ72" s="8">
        <v>128</v>
      </c>
      <c r="BA72" s="8">
        <v>101</v>
      </c>
      <c r="BB72" s="8">
        <v>116</v>
      </c>
      <c r="BC72" s="8">
        <v>111</v>
      </c>
      <c r="BD72" s="8">
        <v>89</v>
      </c>
      <c r="BE72" s="8">
        <v>102</v>
      </c>
      <c r="BF72" s="8">
        <v>72</v>
      </c>
      <c r="BG72" s="8">
        <v>72</v>
      </c>
      <c r="BH72" s="8">
        <v>95</v>
      </c>
      <c r="BI72" s="8">
        <v>104</v>
      </c>
      <c r="BJ72" s="8">
        <v>89</v>
      </c>
      <c r="BK72" s="8">
        <v>96</v>
      </c>
      <c r="BL72" s="8">
        <v>101</v>
      </c>
      <c r="BM72" s="8">
        <v>105</v>
      </c>
      <c r="BN72" s="8">
        <v>83</v>
      </c>
      <c r="BO72" s="8">
        <v>86</v>
      </c>
      <c r="BP72" s="8">
        <v>85</v>
      </c>
      <c r="BQ72" s="8">
        <v>93</v>
      </c>
      <c r="BR72" s="8">
        <v>95</v>
      </c>
      <c r="BS72" s="8">
        <v>115</v>
      </c>
      <c r="BT72" s="8">
        <v>91</v>
      </c>
      <c r="BU72" s="8">
        <v>109</v>
      </c>
      <c r="BV72" s="8">
        <v>119</v>
      </c>
      <c r="BW72" s="8">
        <v>112</v>
      </c>
      <c r="BX72" s="8">
        <v>111</v>
      </c>
      <c r="BY72" s="8">
        <v>109</v>
      </c>
      <c r="BZ72" s="8">
        <v>102</v>
      </c>
      <c r="CA72" s="8">
        <v>97</v>
      </c>
      <c r="CB72" s="8">
        <v>99</v>
      </c>
      <c r="CC72" s="8">
        <v>105</v>
      </c>
      <c r="CD72" s="8">
        <v>112</v>
      </c>
      <c r="CE72" s="8">
        <v>132</v>
      </c>
      <c r="CF72" s="8">
        <v>141</v>
      </c>
      <c r="CG72" s="8">
        <v>122</v>
      </c>
      <c r="CH72" s="8">
        <v>152</v>
      </c>
      <c r="CI72" s="8">
        <v>150</v>
      </c>
      <c r="CJ72" s="8">
        <v>156</v>
      </c>
      <c r="CK72" s="8">
        <v>156</v>
      </c>
      <c r="CL72" s="8">
        <v>147</v>
      </c>
      <c r="CM72" s="8">
        <v>168</v>
      </c>
      <c r="CN72" s="8">
        <v>141</v>
      </c>
      <c r="CO72" s="8">
        <v>149</v>
      </c>
      <c r="CP72" s="8">
        <v>157</v>
      </c>
      <c r="CQ72" s="8">
        <v>153</v>
      </c>
      <c r="CR72" s="8">
        <v>138</v>
      </c>
      <c r="CS72" s="8">
        <v>120</v>
      </c>
      <c r="CT72" s="8">
        <v>138</v>
      </c>
      <c r="CU72" s="8">
        <v>153</v>
      </c>
      <c r="CV72" s="8">
        <v>129</v>
      </c>
      <c r="CW72" s="8">
        <v>142</v>
      </c>
      <c r="CX72" s="8">
        <v>129</v>
      </c>
      <c r="CY72" s="8">
        <v>130</v>
      </c>
      <c r="CZ72" s="8">
        <v>136</v>
      </c>
      <c r="DA72" s="8">
        <v>141</v>
      </c>
      <c r="DB72" s="8">
        <v>144</v>
      </c>
      <c r="DC72" s="8">
        <v>126</v>
      </c>
      <c r="DD72" s="8">
        <v>125</v>
      </c>
      <c r="DE72" s="8">
        <v>134</v>
      </c>
      <c r="DF72" s="8">
        <v>135</v>
      </c>
      <c r="DG72" s="8">
        <v>144</v>
      </c>
      <c r="DH72" s="8">
        <v>114</v>
      </c>
      <c r="DI72" s="8">
        <v>79</v>
      </c>
      <c r="DJ72" s="8">
        <v>108</v>
      </c>
      <c r="DK72" s="8">
        <v>76</v>
      </c>
      <c r="DL72" s="8">
        <v>74</v>
      </c>
      <c r="DM72" s="8">
        <v>55</v>
      </c>
      <c r="DN72" s="8">
        <v>66</v>
      </c>
      <c r="DO72" s="8">
        <v>46</v>
      </c>
      <c r="DP72" s="8">
        <v>69</v>
      </c>
      <c r="DQ72" s="8">
        <v>64</v>
      </c>
      <c r="DR72" s="8">
        <v>42</v>
      </c>
      <c r="DS72" s="8">
        <v>39</v>
      </c>
      <c r="DT72" s="8">
        <v>34</v>
      </c>
      <c r="DU72" s="8">
        <v>39</v>
      </c>
      <c r="DV72" s="8">
        <v>82</v>
      </c>
      <c r="DW72" s="8">
        <f t="shared" si="4"/>
        <v>5706</v>
      </c>
      <c r="DX72" s="8">
        <f t="shared" si="5"/>
        <v>657</v>
      </c>
      <c r="DY72" s="8">
        <f t="shared" si="6"/>
        <v>2613</v>
      </c>
      <c r="DZ72" s="8">
        <f t="shared" si="7"/>
        <v>2207</v>
      </c>
    </row>
    <row r="73" spans="1:130" x14ac:dyDescent="0.2">
      <c r="A73" t="s">
        <v>210</v>
      </c>
      <c r="B73" t="s">
        <v>273</v>
      </c>
      <c r="C73" t="s">
        <v>274</v>
      </c>
      <c r="D73" s="8">
        <f>SUM(Table3253[[#This Row],[0]:[90]])</f>
        <v>10760</v>
      </c>
      <c r="E73" s="8">
        <f>SUM(Table3253[[#This Row],[0]:[15]])</f>
        <v>1930</v>
      </c>
      <c r="F73" s="8">
        <f>SUM(Table3253[[#This Row],[16]:[64]])</f>
        <v>6686</v>
      </c>
      <c r="G73" s="8">
        <f>SUM(Table3253[[#This Row],[65]:[90]])</f>
        <v>2144</v>
      </c>
      <c r="H73" s="8">
        <f>SUM(Table3253[[#This Row],[85]:[90]])</f>
        <v>232</v>
      </c>
      <c r="I73" s="8">
        <f>SUM(Table3253[[#This Row],[0]:[17]])</f>
        <v>2177</v>
      </c>
      <c r="J73" s="8">
        <f>SUM(Table3253[[#This Row],[18]:[64]])</f>
        <v>6439</v>
      </c>
      <c r="K73" s="8">
        <f>SUM(Table3253[[#This Row],[0]:[4]])</f>
        <v>532</v>
      </c>
      <c r="L73" s="8">
        <f>SUM(Table3253[[#This Row],[5]:[15]])</f>
        <v>1398</v>
      </c>
      <c r="M73" s="8">
        <f>SUM(Table3253[[#This Row],[16]:[24]])</f>
        <v>993</v>
      </c>
      <c r="N73" s="8">
        <f>SUM(Table3253[[#This Row],[25]:[49]])</f>
        <v>3325</v>
      </c>
      <c r="O73" s="8">
        <f>SUM(Table3253[[#This Row],[50]:[64]])</f>
        <v>2368</v>
      </c>
      <c r="P73" s="8">
        <f>SUM(Table3253[[#This Row],[65]:[74]])</f>
        <v>1127</v>
      </c>
      <c r="Q73" s="8">
        <f>SUM(Table3253[[#This Row],[75]:[84]])</f>
        <v>785</v>
      </c>
      <c r="R73" s="8">
        <f>SUM(Table3253[[#This Row],[5]:[9]])</f>
        <v>613</v>
      </c>
      <c r="S73" s="8">
        <f>SUM(Table3253[[#This Row],[10]:[14]])</f>
        <v>656</v>
      </c>
      <c r="T73" s="8">
        <f>SUM(Table3253[[#This Row],[15]:[19]])</f>
        <v>577</v>
      </c>
      <c r="U73" s="8">
        <f>SUM(Table3253[[#This Row],[20]:[24]])</f>
        <v>545</v>
      </c>
      <c r="V73" s="8">
        <f>SUM(Table3253[[#This Row],[25]:[29]])</f>
        <v>623</v>
      </c>
      <c r="W73" s="8">
        <f>SUM(Table3253[[#This Row],[30]:[34]])</f>
        <v>690</v>
      </c>
      <c r="X73" s="8">
        <f>SUM(Table3253[[#This Row],[35]:[39]])</f>
        <v>725</v>
      </c>
      <c r="Y73" s="8">
        <f>SUM(Table3253[[#This Row],[40]:[44]])</f>
        <v>657</v>
      </c>
      <c r="Z73" s="8">
        <f>SUM(Table3253[[#This Row],[45]:[49]])</f>
        <v>630</v>
      </c>
      <c r="AA73" s="8">
        <f>SUM(Table3253[[#This Row],[50]:[54]])</f>
        <v>753</v>
      </c>
      <c r="AB73" s="8">
        <f>SUM(Table3253[[#This Row],[55]:[59]])</f>
        <v>848</v>
      </c>
      <c r="AC73" s="8">
        <f>SUM(Table3253[[#This Row],[60]:[64]])</f>
        <v>767</v>
      </c>
      <c r="AD73" s="8">
        <f>SUM(Table3253[[#This Row],[65]:[69]])</f>
        <v>601</v>
      </c>
      <c r="AE73" s="8">
        <f>SUM(Table3253[[#This Row],[70]:[74]])</f>
        <v>526</v>
      </c>
      <c r="AF73" s="8">
        <f>SUM(Table3253[[#This Row],[75]:[79]])</f>
        <v>469</v>
      </c>
      <c r="AG73" s="8">
        <f>SUM(Table3253[[#This Row],[80]:[84]])</f>
        <v>316</v>
      </c>
      <c r="AH73" s="8">
        <f>SUM(Table3253[[#This Row],[85]:[89]])</f>
        <v>146</v>
      </c>
      <c r="AI73" s="8">
        <f>Table3253[[#This Row],[90]]</f>
        <v>86</v>
      </c>
      <c r="AJ73" s="8">
        <v>107</v>
      </c>
      <c r="AK73" s="8">
        <v>100</v>
      </c>
      <c r="AL73" s="8">
        <v>110</v>
      </c>
      <c r="AM73" s="8">
        <v>115</v>
      </c>
      <c r="AN73" s="8">
        <v>100</v>
      </c>
      <c r="AO73" s="8">
        <v>93</v>
      </c>
      <c r="AP73" s="8">
        <v>115</v>
      </c>
      <c r="AQ73" s="8">
        <v>141</v>
      </c>
      <c r="AR73" s="8">
        <v>127</v>
      </c>
      <c r="AS73" s="8">
        <v>137</v>
      </c>
      <c r="AT73" s="8">
        <v>124</v>
      </c>
      <c r="AU73" s="8">
        <v>141</v>
      </c>
      <c r="AV73" s="8">
        <v>127</v>
      </c>
      <c r="AW73" s="8">
        <v>142</v>
      </c>
      <c r="AX73" s="8">
        <v>122</v>
      </c>
      <c r="AY73" s="8">
        <v>129</v>
      </c>
      <c r="AZ73" s="8">
        <v>127</v>
      </c>
      <c r="BA73" s="8">
        <v>120</v>
      </c>
      <c r="BB73" s="8">
        <v>106</v>
      </c>
      <c r="BC73" s="8">
        <v>95</v>
      </c>
      <c r="BD73" s="8">
        <v>119</v>
      </c>
      <c r="BE73" s="8">
        <v>102</v>
      </c>
      <c r="BF73" s="8">
        <v>104</v>
      </c>
      <c r="BG73" s="8">
        <v>119</v>
      </c>
      <c r="BH73" s="8">
        <v>101</v>
      </c>
      <c r="BI73" s="8">
        <v>106</v>
      </c>
      <c r="BJ73" s="8">
        <v>116</v>
      </c>
      <c r="BK73" s="8">
        <v>146</v>
      </c>
      <c r="BL73" s="8">
        <v>109</v>
      </c>
      <c r="BM73" s="8">
        <v>146</v>
      </c>
      <c r="BN73" s="8">
        <v>133</v>
      </c>
      <c r="BO73" s="8">
        <v>136</v>
      </c>
      <c r="BP73" s="8">
        <v>120</v>
      </c>
      <c r="BQ73" s="8">
        <v>155</v>
      </c>
      <c r="BR73" s="8">
        <v>146</v>
      </c>
      <c r="BS73" s="8">
        <v>138</v>
      </c>
      <c r="BT73" s="8">
        <v>149</v>
      </c>
      <c r="BU73" s="8">
        <v>149</v>
      </c>
      <c r="BV73" s="8">
        <v>149</v>
      </c>
      <c r="BW73" s="8">
        <v>140</v>
      </c>
      <c r="BX73" s="8">
        <v>140</v>
      </c>
      <c r="BY73" s="8">
        <v>144</v>
      </c>
      <c r="BZ73" s="8">
        <v>136</v>
      </c>
      <c r="CA73" s="8">
        <v>121</v>
      </c>
      <c r="CB73" s="8">
        <v>116</v>
      </c>
      <c r="CC73" s="8">
        <v>107</v>
      </c>
      <c r="CD73" s="8">
        <v>114</v>
      </c>
      <c r="CE73" s="8">
        <v>135</v>
      </c>
      <c r="CF73" s="8">
        <v>129</v>
      </c>
      <c r="CG73" s="8">
        <v>145</v>
      </c>
      <c r="CH73" s="8">
        <v>167</v>
      </c>
      <c r="CI73" s="8">
        <v>157</v>
      </c>
      <c r="CJ73" s="8">
        <v>127</v>
      </c>
      <c r="CK73" s="8">
        <v>144</v>
      </c>
      <c r="CL73" s="8">
        <v>158</v>
      </c>
      <c r="CM73" s="8">
        <v>168</v>
      </c>
      <c r="CN73" s="8">
        <v>180</v>
      </c>
      <c r="CO73" s="8">
        <v>179</v>
      </c>
      <c r="CP73" s="8">
        <v>160</v>
      </c>
      <c r="CQ73" s="8">
        <v>161</v>
      </c>
      <c r="CR73" s="8">
        <v>160</v>
      </c>
      <c r="CS73" s="8">
        <v>156</v>
      </c>
      <c r="CT73" s="8">
        <v>150</v>
      </c>
      <c r="CU73" s="8">
        <v>145</v>
      </c>
      <c r="CV73" s="8">
        <v>156</v>
      </c>
      <c r="CW73" s="8">
        <v>124</v>
      </c>
      <c r="CX73" s="8">
        <v>128</v>
      </c>
      <c r="CY73" s="8">
        <v>113</v>
      </c>
      <c r="CZ73" s="8">
        <v>124</v>
      </c>
      <c r="DA73" s="8">
        <v>112</v>
      </c>
      <c r="DB73" s="8">
        <v>97</v>
      </c>
      <c r="DC73" s="8">
        <v>113</v>
      </c>
      <c r="DD73" s="8">
        <v>103</v>
      </c>
      <c r="DE73" s="8">
        <v>108</v>
      </c>
      <c r="DF73" s="8">
        <v>105</v>
      </c>
      <c r="DG73" s="8">
        <v>124</v>
      </c>
      <c r="DH73" s="8">
        <v>85</v>
      </c>
      <c r="DI73" s="8">
        <v>104</v>
      </c>
      <c r="DJ73" s="8">
        <v>83</v>
      </c>
      <c r="DK73" s="8">
        <v>73</v>
      </c>
      <c r="DL73" s="8">
        <v>74</v>
      </c>
      <c r="DM73" s="8">
        <v>54</v>
      </c>
      <c r="DN73" s="8">
        <v>51</v>
      </c>
      <c r="DO73" s="8">
        <v>64</v>
      </c>
      <c r="DP73" s="8">
        <v>73</v>
      </c>
      <c r="DQ73" s="8">
        <v>38</v>
      </c>
      <c r="DR73" s="8">
        <v>40</v>
      </c>
      <c r="DS73" s="8">
        <v>31</v>
      </c>
      <c r="DT73" s="8">
        <v>17</v>
      </c>
      <c r="DU73" s="8">
        <v>20</v>
      </c>
      <c r="DV73" s="8">
        <v>86</v>
      </c>
      <c r="DW73" s="8">
        <f t="shared" si="4"/>
        <v>6686</v>
      </c>
      <c r="DX73" s="8">
        <f t="shared" si="5"/>
        <v>746</v>
      </c>
      <c r="DY73" s="8">
        <f t="shared" si="6"/>
        <v>3325</v>
      </c>
      <c r="DZ73" s="8">
        <f t="shared" si="7"/>
        <v>2368</v>
      </c>
    </row>
    <row r="74" spans="1:130" x14ac:dyDescent="0.2">
      <c r="A74" t="s">
        <v>210</v>
      </c>
      <c r="B74" t="s">
        <v>275</v>
      </c>
      <c r="C74" t="s">
        <v>276</v>
      </c>
      <c r="D74" s="8">
        <f>SUM(Table3253[[#This Row],[0]:[90]])</f>
        <v>14605</v>
      </c>
      <c r="E74" s="8">
        <f>SUM(Table3253[[#This Row],[0]:[15]])</f>
        <v>1366</v>
      </c>
      <c r="F74" s="8">
        <f>SUM(Table3253[[#This Row],[16]:[64]])</f>
        <v>11961</v>
      </c>
      <c r="G74" s="8">
        <f>SUM(Table3253[[#This Row],[65]:[90]])</f>
        <v>1278</v>
      </c>
      <c r="H74" s="8">
        <f>SUM(Table3253[[#This Row],[85]:[90]])</f>
        <v>126</v>
      </c>
      <c r="I74" s="8">
        <f>SUM(Table3253[[#This Row],[0]:[17]])</f>
        <v>1627</v>
      </c>
      <c r="J74" s="8">
        <f>SUM(Table3253[[#This Row],[18]:[64]])</f>
        <v>11700</v>
      </c>
      <c r="K74" s="8">
        <f>SUM(Table3253[[#This Row],[0]:[4]])</f>
        <v>280</v>
      </c>
      <c r="L74" s="8">
        <f>SUM(Table3253[[#This Row],[5]:[15]])</f>
        <v>1086</v>
      </c>
      <c r="M74" s="8">
        <f>SUM(Table3253[[#This Row],[16]:[24]])</f>
        <v>8230</v>
      </c>
      <c r="N74" s="8">
        <f>SUM(Table3253[[#This Row],[25]:[49]])</f>
        <v>2387</v>
      </c>
      <c r="O74" s="8">
        <f>SUM(Table3253[[#This Row],[50]:[64]])</f>
        <v>1344</v>
      </c>
      <c r="P74" s="8">
        <f>SUM(Table3253[[#This Row],[65]:[74]])</f>
        <v>727</v>
      </c>
      <c r="Q74" s="8">
        <f>SUM(Table3253[[#This Row],[75]:[84]])</f>
        <v>425</v>
      </c>
      <c r="R74" s="8">
        <f>SUM(Table3253[[#This Row],[5]:[9]])</f>
        <v>439</v>
      </c>
      <c r="S74" s="8">
        <f>SUM(Table3253[[#This Row],[10]:[14]])</f>
        <v>521</v>
      </c>
      <c r="T74" s="8">
        <f>SUM(Table3253[[#This Row],[15]:[19]])</f>
        <v>3490</v>
      </c>
      <c r="U74" s="8">
        <f>SUM(Table3253[[#This Row],[20]:[24]])</f>
        <v>4866</v>
      </c>
      <c r="V74" s="8">
        <f>SUM(Table3253[[#This Row],[25]:[29]])</f>
        <v>525</v>
      </c>
      <c r="W74" s="8">
        <f>SUM(Table3253[[#This Row],[30]:[34]])</f>
        <v>402</v>
      </c>
      <c r="X74" s="8">
        <f>SUM(Table3253[[#This Row],[35]:[39]])</f>
        <v>442</v>
      </c>
      <c r="Y74" s="8">
        <f>SUM(Table3253[[#This Row],[40]:[44]])</f>
        <v>507</v>
      </c>
      <c r="Z74" s="8">
        <f>SUM(Table3253[[#This Row],[45]:[49]])</f>
        <v>511</v>
      </c>
      <c r="AA74" s="8">
        <f>SUM(Table3253[[#This Row],[50]:[54]])</f>
        <v>461</v>
      </c>
      <c r="AB74" s="8">
        <f>SUM(Table3253[[#This Row],[55]:[59]])</f>
        <v>470</v>
      </c>
      <c r="AC74" s="8">
        <f>SUM(Table3253[[#This Row],[60]:[64]])</f>
        <v>413</v>
      </c>
      <c r="AD74" s="8">
        <f>SUM(Table3253[[#This Row],[65]:[69]])</f>
        <v>362</v>
      </c>
      <c r="AE74" s="8">
        <f>SUM(Table3253[[#This Row],[70]:[74]])</f>
        <v>365</v>
      </c>
      <c r="AF74" s="8">
        <f>SUM(Table3253[[#This Row],[75]:[79]])</f>
        <v>268</v>
      </c>
      <c r="AG74" s="8">
        <f>SUM(Table3253[[#This Row],[80]:[84]])</f>
        <v>157</v>
      </c>
      <c r="AH74" s="8">
        <f>SUM(Table3253[[#This Row],[85]:[89]])</f>
        <v>79</v>
      </c>
      <c r="AI74" s="8">
        <f>Table3253[[#This Row],[90]]</f>
        <v>47</v>
      </c>
      <c r="AJ74" s="8">
        <v>52</v>
      </c>
      <c r="AK74" s="8">
        <v>47</v>
      </c>
      <c r="AL74" s="8">
        <v>57</v>
      </c>
      <c r="AM74" s="8">
        <v>51</v>
      </c>
      <c r="AN74" s="8">
        <v>73</v>
      </c>
      <c r="AO74" s="8">
        <v>94</v>
      </c>
      <c r="AP74" s="8">
        <v>81</v>
      </c>
      <c r="AQ74" s="8">
        <v>90</v>
      </c>
      <c r="AR74" s="8">
        <v>84</v>
      </c>
      <c r="AS74" s="8">
        <v>90</v>
      </c>
      <c r="AT74" s="8">
        <v>117</v>
      </c>
      <c r="AU74" s="8">
        <v>87</v>
      </c>
      <c r="AV74" s="8">
        <v>110</v>
      </c>
      <c r="AW74" s="8">
        <v>101</v>
      </c>
      <c r="AX74" s="8">
        <v>106</v>
      </c>
      <c r="AY74" s="8">
        <v>126</v>
      </c>
      <c r="AZ74" s="8">
        <v>132</v>
      </c>
      <c r="BA74" s="8">
        <v>129</v>
      </c>
      <c r="BB74" s="8">
        <v>534</v>
      </c>
      <c r="BC74" s="8">
        <v>2569</v>
      </c>
      <c r="BD74" s="8">
        <v>1762</v>
      </c>
      <c r="BE74" s="8">
        <v>1110</v>
      </c>
      <c r="BF74" s="8">
        <v>757</v>
      </c>
      <c r="BG74" s="8">
        <v>627</v>
      </c>
      <c r="BH74" s="8">
        <v>610</v>
      </c>
      <c r="BI74" s="8">
        <v>145</v>
      </c>
      <c r="BJ74" s="8">
        <v>123</v>
      </c>
      <c r="BK74" s="8">
        <v>121</v>
      </c>
      <c r="BL74" s="8">
        <v>74</v>
      </c>
      <c r="BM74" s="8">
        <v>62</v>
      </c>
      <c r="BN74" s="8">
        <v>99</v>
      </c>
      <c r="BO74" s="8">
        <v>78</v>
      </c>
      <c r="BP74" s="8">
        <v>73</v>
      </c>
      <c r="BQ74" s="8">
        <v>73</v>
      </c>
      <c r="BR74" s="8">
        <v>79</v>
      </c>
      <c r="BS74" s="8">
        <v>83</v>
      </c>
      <c r="BT74" s="8">
        <v>92</v>
      </c>
      <c r="BU74" s="8">
        <v>93</v>
      </c>
      <c r="BV74" s="8">
        <v>92</v>
      </c>
      <c r="BW74" s="8">
        <v>82</v>
      </c>
      <c r="BX74" s="8">
        <v>105</v>
      </c>
      <c r="BY74" s="8">
        <v>94</v>
      </c>
      <c r="BZ74" s="8">
        <v>98</v>
      </c>
      <c r="CA74" s="8">
        <v>113</v>
      </c>
      <c r="CB74" s="8">
        <v>97</v>
      </c>
      <c r="CC74" s="8">
        <v>102</v>
      </c>
      <c r="CD74" s="8">
        <v>93</v>
      </c>
      <c r="CE74" s="8">
        <v>112</v>
      </c>
      <c r="CF74" s="8">
        <v>93</v>
      </c>
      <c r="CG74" s="8">
        <v>111</v>
      </c>
      <c r="CH74" s="8">
        <v>99</v>
      </c>
      <c r="CI74" s="8">
        <v>102</v>
      </c>
      <c r="CJ74" s="8">
        <v>89</v>
      </c>
      <c r="CK74" s="8">
        <v>86</v>
      </c>
      <c r="CL74" s="8">
        <v>85</v>
      </c>
      <c r="CM74" s="8">
        <v>86</v>
      </c>
      <c r="CN74" s="8">
        <v>76</v>
      </c>
      <c r="CO74" s="8">
        <v>87</v>
      </c>
      <c r="CP74" s="8">
        <v>120</v>
      </c>
      <c r="CQ74" s="8">
        <v>101</v>
      </c>
      <c r="CR74" s="8">
        <v>89</v>
      </c>
      <c r="CS74" s="8">
        <v>82</v>
      </c>
      <c r="CT74" s="8">
        <v>64</v>
      </c>
      <c r="CU74" s="8">
        <v>95</v>
      </c>
      <c r="CV74" s="8">
        <v>83</v>
      </c>
      <c r="CW74" s="8">
        <v>71</v>
      </c>
      <c r="CX74" s="8">
        <v>74</v>
      </c>
      <c r="CY74" s="8">
        <v>64</v>
      </c>
      <c r="CZ74" s="8">
        <v>87</v>
      </c>
      <c r="DA74" s="8">
        <v>66</v>
      </c>
      <c r="DB74" s="8">
        <v>80</v>
      </c>
      <c r="DC74" s="8">
        <v>70</v>
      </c>
      <c r="DD74" s="8">
        <v>74</v>
      </c>
      <c r="DE74" s="8">
        <v>63</v>
      </c>
      <c r="DF74" s="8">
        <v>78</v>
      </c>
      <c r="DG74" s="8">
        <v>67</v>
      </c>
      <c r="DH74" s="8">
        <v>49</v>
      </c>
      <c r="DI74" s="8">
        <v>55</v>
      </c>
      <c r="DJ74" s="8">
        <v>58</v>
      </c>
      <c r="DK74" s="8">
        <v>39</v>
      </c>
      <c r="DL74" s="8">
        <v>32</v>
      </c>
      <c r="DM74" s="8">
        <v>36</v>
      </c>
      <c r="DN74" s="8">
        <v>27</v>
      </c>
      <c r="DO74" s="8">
        <v>33</v>
      </c>
      <c r="DP74" s="8">
        <v>29</v>
      </c>
      <c r="DQ74" s="8">
        <v>31</v>
      </c>
      <c r="DR74" s="8">
        <v>18</v>
      </c>
      <c r="DS74" s="8">
        <v>12</v>
      </c>
      <c r="DT74" s="8">
        <v>11</v>
      </c>
      <c r="DU74" s="8">
        <v>7</v>
      </c>
      <c r="DV74" s="8">
        <v>47</v>
      </c>
      <c r="DW74" s="8">
        <f t="shared" si="4"/>
        <v>11961</v>
      </c>
      <c r="DX74" s="8">
        <f t="shared" si="5"/>
        <v>7969</v>
      </c>
      <c r="DY74" s="8">
        <f t="shared" si="6"/>
        <v>2387</v>
      </c>
      <c r="DZ74" s="8">
        <f t="shared" si="7"/>
        <v>1344</v>
      </c>
    </row>
    <row r="75" spans="1:130" x14ac:dyDescent="0.2">
      <c r="A75" t="s">
        <v>210</v>
      </c>
      <c r="B75" t="s">
        <v>277</v>
      </c>
      <c r="C75" t="s">
        <v>278</v>
      </c>
      <c r="D75" s="8">
        <f>SUM(Table3253[[#This Row],[0]:[90]])</f>
        <v>4834</v>
      </c>
      <c r="E75" s="8">
        <f>SUM(Table3253[[#This Row],[0]:[15]])</f>
        <v>658</v>
      </c>
      <c r="F75" s="8">
        <f>SUM(Table3253[[#This Row],[16]:[64]])</f>
        <v>2803</v>
      </c>
      <c r="G75" s="8">
        <f>SUM(Table3253[[#This Row],[65]:[90]])</f>
        <v>1373</v>
      </c>
      <c r="H75" s="8">
        <f>SUM(Table3253[[#This Row],[85]:[90]])</f>
        <v>231</v>
      </c>
      <c r="I75" s="8">
        <f>SUM(Table3253[[#This Row],[0]:[17]])</f>
        <v>770</v>
      </c>
      <c r="J75" s="8">
        <f>SUM(Table3253[[#This Row],[18]:[64]])</f>
        <v>2691</v>
      </c>
      <c r="K75" s="8">
        <f>SUM(Table3253[[#This Row],[0]:[4]])</f>
        <v>202</v>
      </c>
      <c r="L75" s="8">
        <f>SUM(Table3253[[#This Row],[5]:[15]])</f>
        <v>456</v>
      </c>
      <c r="M75" s="8">
        <f>SUM(Table3253[[#This Row],[16]:[24]])</f>
        <v>402</v>
      </c>
      <c r="N75" s="8">
        <f>SUM(Table3253[[#This Row],[25]:[49]])</f>
        <v>1312</v>
      </c>
      <c r="O75" s="8">
        <f>SUM(Table3253[[#This Row],[50]:[64]])</f>
        <v>1089</v>
      </c>
      <c r="P75" s="8">
        <f>SUM(Table3253[[#This Row],[65]:[74]])</f>
        <v>626</v>
      </c>
      <c r="Q75" s="8">
        <f>SUM(Table3253[[#This Row],[75]:[84]])</f>
        <v>516</v>
      </c>
      <c r="R75" s="8">
        <f>SUM(Table3253[[#This Row],[5]:[9]])</f>
        <v>193</v>
      </c>
      <c r="S75" s="8">
        <f>SUM(Table3253[[#This Row],[10]:[14]])</f>
        <v>216</v>
      </c>
      <c r="T75" s="8">
        <f>SUM(Table3253[[#This Row],[15]:[19]])</f>
        <v>233</v>
      </c>
      <c r="U75" s="8">
        <f>SUM(Table3253[[#This Row],[20]:[24]])</f>
        <v>216</v>
      </c>
      <c r="V75" s="8">
        <f>SUM(Table3253[[#This Row],[25]:[29]])</f>
        <v>262</v>
      </c>
      <c r="W75" s="8">
        <f>SUM(Table3253[[#This Row],[30]:[34]])</f>
        <v>300</v>
      </c>
      <c r="X75" s="8">
        <f>SUM(Table3253[[#This Row],[35]:[39]])</f>
        <v>196</v>
      </c>
      <c r="Y75" s="8">
        <f>SUM(Table3253[[#This Row],[40]:[44]])</f>
        <v>279</v>
      </c>
      <c r="Z75" s="8">
        <f>SUM(Table3253[[#This Row],[45]:[49]])</f>
        <v>275</v>
      </c>
      <c r="AA75" s="8">
        <f>SUM(Table3253[[#This Row],[50]:[54]])</f>
        <v>352</v>
      </c>
      <c r="AB75" s="8">
        <f>SUM(Table3253[[#This Row],[55]:[59]])</f>
        <v>369</v>
      </c>
      <c r="AC75" s="8">
        <f>SUM(Table3253[[#This Row],[60]:[64]])</f>
        <v>368</v>
      </c>
      <c r="AD75" s="8">
        <f>SUM(Table3253[[#This Row],[65]:[69]])</f>
        <v>314</v>
      </c>
      <c r="AE75" s="8">
        <f>SUM(Table3253[[#This Row],[70]:[74]])</f>
        <v>312</v>
      </c>
      <c r="AF75" s="8">
        <f>SUM(Table3253[[#This Row],[75]:[79]])</f>
        <v>320</v>
      </c>
      <c r="AG75" s="8">
        <f>SUM(Table3253[[#This Row],[80]:[84]])</f>
        <v>196</v>
      </c>
      <c r="AH75" s="8">
        <f>SUM(Table3253[[#This Row],[85]:[89]])</f>
        <v>170</v>
      </c>
      <c r="AI75" s="8">
        <f>Table3253[[#This Row],[90]]</f>
        <v>61</v>
      </c>
      <c r="AJ75" s="8">
        <v>53</v>
      </c>
      <c r="AK75" s="8">
        <v>32</v>
      </c>
      <c r="AL75" s="8">
        <v>38</v>
      </c>
      <c r="AM75" s="8">
        <v>35</v>
      </c>
      <c r="AN75" s="8">
        <v>44</v>
      </c>
      <c r="AO75" s="8">
        <v>38</v>
      </c>
      <c r="AP75" s="8">
        <v>32</v>
      </c>
      <c r="AQ75" s="8">
        <v>41</v>
      </c>
      <c r="AR75" s="8">
        <v>31</v>
      </c>
      <c r="AS75" s="8">
        <v>51</v>
      </c>
      <c r="AT75" s="8">
        <v>42</v>
      </c>
      <c r="AU75" s="8">
        <v>30</v>
      </c>
      <c r="AV75" s="8">
        <v>48</v>
      </c>
      <c r="AW75" s="8">
        <v>53</v>
      </c>
      <c r="AX75" s="8">
        <v>43</v>
      </c>
      <c r="AY75" s="8">
        <v>47</v>
      </c>
      <c r="AZ75" s="8">
        <v>67</v>
      </c>
      <c r="BA75" s="8">
        <v>45</v>
      </c>
      <c r="BB75" s="8">
        <v>39</v>
      </c>
      <c r="BC75" s="8">
        <v>35</v>
      </c>
      <c r="BD75" s="8">
        <v>53</v>
      </c>
      <c r="BE75" s="8">
        <v>34</v>
      </c>
      <c r="BF75" s="8">
        <v>44</v>
      </c>
      <c r="BG75" s="8">
        <v>43</v>
      </c>
      <c r="BH75" s="8">
        <v>42</v>
      </c>
      <c r="BI75" s="8">
        <v>56</v>
      </c>
      <c r="BJ75" s="8">
        <v>39</v>
      </c>
      <c r="BK75" s="8">
        <v>57</v>
      </c>
      <c r="BL75" s="8">
        <v>56</v>
      </c>
      <c r="BM75" s="8">
        <v>54</v>
      </c>
      <c r="BN75" s="8">
        <v>61</v>
      </c>
      <c r="BO75" s="8">
        <v>58</v>
      </c>
      <c r="BP75" s="8">
        <v>53</v>
      </c>
      <c r="BQ75" s="8">
        <v>61</v>
      </c>
      <c r="BR75" s="8">
        <v>67</v>
      </c>
      <c r="BS75" s="8">
        <v>35</v>
      </c>
      <c r="BT75" s="8">
        <v>41</v>
      </c>
      <c r="BU75" s="8">
        <v>41</v>
      </c>
      <c r="BV75" s="8">
        <v>34</v>
      </c>
      <c r="BW75" s="8">
        <v>45</v>
      </c>
      <c r="BX75" s="8">
        <v>49</v>
      </c>
      <c r="BY75" s="8">
        <v>58</v>
      </c>
      <c r="BZ75" s="8">
        <v>58</v>
      </c>
      <c r="CA75" s="8">
        <v>49</v>
      </c>
      <c r="CB75" s="8">
        <v>65</v>
      </c>
      <c r="CC75" s="8">
        <v>48</v>
      </c>
      <c r="CD75" s="8">
        <v>47</v>
      </c>
      <c r="CE75" s="8">
        <v>66</v>
      </c>
      <c r="CF75" s="8">
        <v>49</v>
      </c>
      <c r="CG75" s="8">
        <v>65</v>
      </c>
      <c r="CH75" s="8">
        <v>61</v>
      </c>
      <c r="CI75" s="8">
        <v>71</v>
      </c>
      <c r="CJ75" s="8">
        <v>72</v>
      </c>
      <c r="CK75" s="8">
        <v>70</v>
      </c>
      <c r="CL75" s="8">
        <v>78</v>
      </c>
      <c r="CM75" s="8">
        <v>59</v>
      </c>
      <c r="CN75" s="8">
        <v>78</v>
      </c>
      <c r="CO75" s="8">
        <v>78</v>
      </c>
      <c r="CP75" s="8">
        <v>76</v>
      </c>
      <c r="CQ75" s="8">
        <v>78</v>
      </c>
      <c r="CR75" s="8">
        <v>89</v>
      </c>
      <c r="CS75" s="8">
        <v>63</v>
      </c>
      <c r="CT75" s="8">
        <v>75</v>
      </c>
      <c r="CU75" s="8">
        <v>78</v>
      </c>
      <c r="CV75" s="8">
        <v>63</v>
      </c>
      <c r="CW75" s="8">
        <v>75</v>
      </c>
      <c r="CX75" s="8">
        <v>74</v>
      </c>
      <c r="CY75" s="8">
        <v>53</v>
      </c>
      <c r="CZ75" s="8">
        <v>52</v>
      </c>
      <c r="DA75" s="8">
        <v>60</v>
      </c>
      <c r="DB75" s="8">
        <v>62</v>
      </c>
      <c r="DC75" s="8">
        <v>46</v>
      </c>
      <c r="DD75" s="8">
        <v>49</v>
      </c>
      <c r="DE75" s="8">
        <v>74</v>
      </c>
      <c r="DF75" s="8">
        <v>81</v>
      </c>
      <c r="DG75" s="8">
        <v>70</v>
      </c>
      <c r="DH75" s="8">
        <v>61</v>
      </c>
      <c r="DI75" s="8">
        <v>72</v>
      </c>
      <c r="DJ75" s="8">
        <v>74</v>
      </c>
      <c r="DK75" s="8">
        <v>43</v>
      </c>
      <c r="DL75" s="8">
        <v>33</v>
      </c>
      <c r="DM75" s="8">
        <v>45</v>
      </c>
      <c r="DN75" s="8">
        <v>41</v>
      </c>
      <c r="DO75" s="8">
        <v>40</v>
      </c>
      <c r="DP75" s="8">
        <v>37</v>
      </c>
      <c r="DQ75" s="8">
        <v>49</v>
      </c>
      <c r="DR75" s="8">
        <v>31</v>
      </c>
      <c r="DS75" s="8">
        <v>39</v>
      </c>
      <c r="DT75" s="8">
        <v>32</v>
      </c>
      <c r="DU75" s="8">
        <v>19</v>
      </c>
      <c r="DV75" s="8">
        <v>61</v>
      </c>
      <c r="DW75" s="8">
        <f t="shared" si="4"/>
        <v>2803</v>
      </c>
      <c r="DX75" s="8">
        <f t="shared" si="5"/>
        <v>290</v>
      </c>
      <c r="DY75" s="8">
        <f t="shared" si="6"/>
        <v>1312</v>
      </c>
      <c r="DZ75" s="8">
        <f t="shared" si="7"/>
        <v>1089</v>
      </c>
    </row>
    <row r="76" spans="1:130" x14ac:dyDescent="0.2">
      <c r="A76" t="s">
        <v>210</v>
      </c>
      <c r="B76" t="s">
        <v>279</v>
      </c>
      <c r="C76" t="s">
        <v>280</v>
      </c>
      <c r="D76" s="8">
        <f>SUM(Table3253[[#This Row],[0]:[90]])</f>
        <v>14889</v>
      </c>
      <c r="E76" s="8">
        <f>SUM(Table3253[[#This Row],[0]:[15]])</f>
        <v>2497</v>
      </c>
      <c r="F76" s="8">
        <f>SUM(Table3253[[#This Row],[16]:[64]])</f>
        <v>9345</v>
      </c>
      <c r="G76" s="8">
        <f>SUM(Table3253[[#This Row],[65]:[90]])</f>
        <v>3047</v>
      </c>
      <c r="H76" s="8">
        <f>SUM(Table3253[[#This Row],[85]:[90]])</f>
        <v>328</v>
      </c>
      <c r="I76" s="8">
        <f>SUM(Table3253[[#This Row],[0]:[17]])</f>
        <v>2774</v>
      </c>
      <c r="J76" s="8">
        <f>SUM(Table3253[[#This Row],[18]:[64]])</f>
        <v>9068</v>
      </c>
      <c r="K76" s="8">
        <f>SUM(Table3253[[#This Row],[0]:[4]])</f>
        <v>731</v>
      </c>
      <c r="L76" s="8">
        <f>SUM(Table3253[[#This Row],[5]:[15]])</f>
        <v>1766</v>
      </c>
      <c r="M76" s="8">
        <f>SUM(Table3253[[#This Row],[16]:[24]])</f>
        <v>1237</v>
      </c>
      <c r="N76" s="8">
        <f>SUM(Table3253[[#This Row],[25]:[49]])</f>
        <v>4712</v>
      </c>
      <c r="O76" s="8">
        <f>SUM(Table3253[[#This Row],[50]:[64]])</f>
        <v>3396</v>
      </c>
      <c r="P76" s="8">
        <f>SUM(Table3253[[#This Row],[65]:[74]])</f>
        <v>1656</v>
      </c>
      <c r="Q76" s="8">
        <f>SUM(Table3253[[#This Row],[75]:[84]])</f>
        <v>1063</v>
      </c>
      <c r="R76" s="8">
        <f>SUM(Table3253[[#This Row],[5]:[9]])</f>
        <v>826</v>
      </c>
      <c r="S76" s="8">
        <f>SUM(Table3253[[#This Row],[10]:[14]])</f>
        <v>788</v>
      </c>
      <c r="T76" s="8">
        <f>SUM(Table3253[[#This Row],[15]:[19]])</f>
        <v>696</v>
      </c>
      <c r="U76" s="8">
        <f>SUM(Table3253[[#This Row],[20]:[24]])</f>
        <v>693</v>
      </c>
      <c r="V76" s="8">
        <f>SUM(Table3253[[#This Row],[25]:[29]])</f>
        <v>995</v>
      </c>
      <c r="W76" s="8">
        <f>SUM(Table3253[[#This Row],[30]:[34]])</f>
        <v>1060</v>
      </c>
      <c r="X76" s="8">
        <f>SUM(Table3253[[#This Row],[35]:[39]])</f>
        <v>924</v>
      </c>
      <c r="Y76" s="8">
        <f>SUM(Table3253[[#This Row],[40]:[44]])</f>
        <v>913</v>
      </c>
      <c r="Z76" s="8">
        <f>SUM(Table3253[[#This Row],[45]:[49]])</f>
        <v>820</v>
      </c>
      <c r="AA76" s="8">
        <f>SUM(Table3253[[#This Row],[50]:[54]])</f>
        <v>1099</v>
      </c>
      <c r="AB76" s="8">
        <f>SUM(Table3253[[#This Row],[55]:[59]])</f>
        <v>1256</v>
      </c>
      <c r="AC76" s="8">
        <f>SUM(Table3253[[#This Row],[60]:[64]])</f>
        <v>1041</v>
      </c>
      <c r="AD76" s="8">
        <f>SUM(Table3253[[#This Row],[65]:[69]])</f>
        <v>841</v>
      </c>
      <c r="AE76" s="8">
        <f>SUM(Table3253[[#This Row],[70]:[74]])</f>
        <v>815</v>
      </c>
      <c r="AF76" s="8">
        <f>SUM(Table3253[[#This Row],[75]:[79]])</f>
        <v>694</v>
      </c>
      <c r="AG76" s="8">
        <f>SUM(Table3253[[#This Row],[80]:[84]])</f>
        <v>369</v>
      </c>
      <c r="AH76" s="8">
        <f>SUM(Table3253[[#This Row],[85]:[89]])</f>
        <v>235</v>
      </c>
      <c r="AI76" s="8">
        <f>Table3253[[#This Row],[90]]</f>
        <v>93</v>
      </c>
      <c r="AJ76" s="8">
        <v>140</v>
      </c>
      <c r="AK76" s="8">
        <v>119</v>
      </c>
      <c r="AL76" s="8">
        <v>163</v>
      </c>
      <c r="AM76" s="8">
        <v>174</v>
      </c>
      <c r="AN76" s="8">
        <v>135</v>
      </c>
      <c r="AO76" s="8">
        <v>165</v>
      </c>
      <c r="AP76" s="8">
        <v>168</v>
      </c>
      <c r="AQ76" s="8">
        <v>157</v>
      </c>
      <c r="AR76" s="8">
        <v>153</v>
      </c>
      <c r="AS76" s="8">
        <v>183</v>
      </c>
      <c r="AT76" s="8">
        <v>180</v>
      </c>
      <c r="AU76" s="8">
        <v>144</v>
      </c>
      <c r="AV76" s="8">
        <v>165</v>
      </c>
      <c r="AW76" s="8">
        <v>135</v>
      </c>
      <c r="AX76" s="8">
        <v>164</v>
      </c>
      <c r="AY76" s="8">
        <v>152</v>
      </c>
      <c r="AZ76" s="8">
        <v>136</v>
      </c>
      <c r="BA76" s="8">
        <v>141</v>
      </c>
      <c r="BB76" s="8">
        <v>139</v>
      </c>
      <c r="BC76" s="8">
        <v>128</v>
      </c>
      <c r="BD76" s="8">
        <v>173</v>
      </c>
      <c r="BE76" s="8">
        <v>114</v>
      </c>
      <c r="BF76" s="8">
        <v>128</v>
      </c>
      <c r="BG76" s="8">
        <v>139</v>
      </c>
      <c r="BH76" s="8">
        <v>139</v>
      </c>
      <c r="BI76" s="8">
        <v>190</v>
      </c>
      <c r="BJ76" s="8">
        <v>184</v>
      </c>
      <c r="BK76" s="8">
        <v>196</v>
      </c>
      <c r="BL76" s="8">
        <v>218</v>
      </c>
      <c r="BM76" s="8">
        <v>207</v>
      </c>
      <c r="BN76" s="8">
        <v>217</v>
      </c>
      <c r="BO76" s="8">
        <v>192</v>
      </c>
      <c r="BP76" s="8">
        <v>216</v>
      </c>
      <c r="BQ76" s="8">
        <v>211</v>
      </c>
      <c r="BR76" s="8">
        <v>224</v>
      </c>
      <c r="BS76" s="8">
        <v>194</v>
      </c>
      <c r="BT76" s="8">
        <v>175</v>
      </c>
      <c r="BU76" s="8">
        <v>173</v>
      </c>
      <c r="BV76" s="8">
        <v>178</v>
      </c>
      <c r="BW76" s="8">
        <v>204</v>
      </c>
      <c r="BX76" s="8">
        <v>175</v>
      </c>
      <c r="BY76" s="8">
        <v>195</v>
      </c>
      <c r="BZ76" s="8">
        <v>222</v>
      </c>
      <c r="CA76" s="8">
        <v>170</v>
      </c>
      <c r="CB76" s="8">
        <v>151</v>
      </c>
      <c r="CC76" s="8">
        <v>147</v>
      </c>
      <c r="CD76" s="8">
        <v>145</v>
      </c>
      <c r="CE76" s="8">
        <v>159</v>
      </c>
      <c r="CF76" s="8">
        <v>196</v>
      </c>
      <c r="CG76" s="8">
        <v>173</v>
      </c>
      <c r="CH76" s="8">
        <v>196</v>
      </c>
      <c r="CI76" s="8">
        <v>257</v>
      </c>
      <c r="CJ76" s="8">
        <v>209</v>
      </c>
      <c r="CK76" s="8">
        <v>192</v>
      </c>
      <c r="CL76" s="8">
        <v>245</v>
      </c>
      <c r="CM76" s="8">
        <v>232</v>
      </c>
      <c r="CN76" s="8">
        <v>228</v>
      </c>
      <c r="CO76" s="8">
        <v>278</v>
      </c>
      <c r="CP76" s="8">
        <v>266</v>
      </c>
      <c r="CQ76" s="8">
        <v>252</v>
      </c>
      <c r="CR76" s="8">
        <v>219</v>
      </c>
      <c r="CS76" s="8">
        <v>221</v>
      </c>
      <c r="CT76" s="8">
        <v>203</v>
      </c>
      <c r="CU76" s="8">
        <v>203</v>
      </c>
      <c r="CV76" s="8">
        <v>195</v>
      </c>
      <c r="CW76" s="8">
        <v>177</v>
      </c>
      <c r="CX76" s="8">
        <v>154</v>
      </c>
      <c r="CY76" s="8">
        <v>193</v>
      </c>
      <c r="CZ76" s="8">
        <v>171</v>
      </c>
      <c r="DA76" s="8">
        <v>146</v>
      </c>
      <c r="DB76" s="8">
        <v>162</v>
      </c>
      <c r="DC76" s="8">
        <v>172</v>
      </c>
      <c r="DD76" s="8">
        <v>153</v>
      </c>
      <c r="DE76" s="8">
        <v>167</v>
      </c>
      <c r="DF76" s="8">
        <v>161</v>
      </c>
      <c r="DG76" s="8">
        <v>168</v>
      </c>
      <c r="DH76" s="8">
        <v>127</v>
      </c>
      <c r="DI76" s="8">
        <v>149</v>
      </c>
      <c r="DJ76" s="8">
        <v>134</v>
      </c>
      <c r="DK76" s="8">
        <v>116</v>
      </c>
      <c r="DL76" s="8">
        <v>79</v>
      </c>
      <c r="DM76" s="8">
        <v>66</v>
      </c>
      <c r="DN76" s="8">
        <v>95</v>
      </c>
      <c r="DO76" s="8">
        <v>58</v>
      </c>
      <c r="DP76" s="8">
        <v>71</v>
      </c>
      <c r="DQ76" s="8">
        <v>74</v>
      </c>
      <c r="DR76" s="8">
        <v>49</v>
      </c>
      <c r="DS76" s="8">
        <v>48</v>
      </c>
      <c r="DT76" s="8">
        <v>40</v>
      </c>
      <c r="DU76" s="8">
        <v>24</v>
      </c>
      <c r="DV76" s="8">
        <v>93</v>
      </c>
      <c r="DW76" s="8">
        <f t="shared" si="4"/>
        <v>9345</v>
      </c>
      <c r="DX76" s="8">
        <f t="shared" si="5"/>
        <v>960</v>
      </c>
      <c r="DY76" s="8">
        <f t="shared" si="6"/>
        <v>4712</v>
      </c>
      <c r="DZ76" s="8">
        <f t="shared" si="7"/>
        <v>3396</v>
      </c>
    </row>
    <row r="77" spans="1:130" x14ac:dyDescent="0.2">
      <c r="A77" t="s">
        <v>210</v>
      </c>
      <c r="B77" t="s">
        <v>281</v>
      </c>
      <c r="C77" t="s">
        <v>182</v>
      </c>
      <c r="D77" s="8">
        <f>SUM(Table3253[[#This Row],[0]:[90]])</f>
        <v>11949</v>
      </c>
      <c r="E77" s="8">
        <f>SUM(Table3253[[#This Row],[0]:[15]])</f>
        <v>2551</v>
      </c>
      <c r="F77" s="8">
        <f>SUM(Table3253[[#This Row],[16]:[64]])</f>
        <v>7482</v>
      </c>
      <c r="G77" s="8">
        <f>SUM(Table3253[[#This Row],[65]:[90]])</f>
        <v>1916</v>
      </c>
      <c r="H77" s="8">
        <f>SUM(Table3253[[#This Row],[85]:[90]])</f>
        <v>228</v>
      </c>
      <c r="I77" s="8">
        <f>SUM(Table3253[[#This Row],[0]:[17]])</f>
        <v>2867</v>
      </c>
      <c r="J77" s="8">
        <f>SUM(Table3253[[#This Row],[18]:[64]])</f>
        <v>7166</v>
      </c>
      <c r="K77" s="8">
        <f>SUM(Table3253[[#This Row],[0]:[4]])</f>
        <v>729</v>
      </c>
      <c r="L77" s="8">
        <f>SUM(Table3253[[#This Row],[5]:[15]])</f>
        <v>1822</v>
      </c>
      <c r="M77" s="8">
        <f>SUM(Table3253[[#This Row],[16]:[24]])</f>
        <v>1308</v>
      </c>
      <c r="N77" s="8">
        <f>SUM(Table3253[[#This Row],[25]:[49]])</f>
        <v>3834</v>
      </c>
      <c r="O77" s="8">
        <f>SUM(Table3253[[#This Row],[50]:[64]])</f>
        <v>2340</v>
      </c>
      <c r="P77" s="8">
        <f>SUM(Table3253[[#This Row],[65]:[74]])</f>
        <v>1048</v>
      </c>
      <c r="Q77" s="8">
        <f>SUM(Table3253[[#This Row],[75]:[84]])</f>
        <v>640</v>
      </c>
      <c r="R77" s="8">
        <f>SUM(Table3253[[#This Row],[5]:[9]])</f>
        <v>834</v>
      </c>
      <c r="S77" s="8">
        <f>SUM(Table3253[[#This Row],[10]:[14]])</f>
        <v>809</v>
      </c>
      <c r="T77" s="8">
        <f>SUM(Table3253[[#This Row],[15]:[19]])</f>
        <v>782</v>
      </c>
      <c r="U77" s="8">
        <f>SUM(Table3253[[#This Row],[20]:[24]])</f>
        <v>705</v>
      </c>
      <c r="V77" s="8">
        <f>SUM(Table3253[[#This Row],[25]:[29]])</f>
        <v>823</v>
      </c>
      <c r="W77" s="8">
        <f>SUM(Table3253[[#This Row],[30]:[34]])</f>
        <v>794</v>
      </c>
      <c r="X77" s="8">
        <f>SUM(Table3253[[#This Row],[35]:[39]])</f>
        <v>808</v>
      </c>
      <c r="Y77" s="8">
        <f>SUM(Table3253[[#This Row],[40]:[44]])</f>
        <v>816</v>
      </c>
      <c r="Z77" s="8">
        <f>SUM(Table3253[[#This Row],[45]:[49]])</f>
        <v>593</v>
      </c>
      <c r="AA77" s="8">
        <f>SUM(Table3253[[#This Row],[50]:[54]])</f>
        <v>788</v>
      </c>
      <c r="AB77" s="8">
        <f>SUM(Table3253[[#This Row],[55]:[59]])</f>
        <v>857</v>
      </c>
      <c r="AC77" s="8">
        <f>SUM(Table3253[[#This Row],[60]:[64]])</f>
        <v>695</v>
      </c>
      <c r="AD77" s="8">
        <f>SUM(Table3253[[#This Row],[65]:[69]])</f>
        <v>584</v>
      </c>
      <c r="AE77" s="8">
        <f>SUM(Table3253[[#This Row],[70]:[74]])</f>
        <v>464</v>
      </c>
      <c r="AF77" s="8">
        <f>SUM(Table3253[[#This Row],[75]:[79]])</f>
        <v>399</v>
      </c>
      <c r="AG77" s="8">
        <f>SUM(Table3253[[#This Row],[80]:[84]])</f>
        <v>241</v>
      </c>
      <c r="AH77" s="8">
        <f>SUM(Table3253[[#This Row],[85]:[89]])</f>
        <v>156</v>
      </c>
      <c r="AI77" s="8">
        <f>Table3253[[#This Row],[90]]</f>
        <v>72</v>
      </c>
      <c r="AJ77" s="8">
        <v>137</v>
      </c>
      <c r="AK77" s="8">
        <v>138</v>
      </c>
      <c r="AL77" s="8">
        <v>136</v>
      </c>
      <c r="AM77" s="8">
        <v>156</v>
      </c>
      <c r="AN77" s="8">
        <v>162</v>
      </c>
      <c r="AO77" s="8">
        <v>161</v>
      </c>
      <c r="AP77" s="8">
        <v>165</v>
      </c>
      <c r="AQ77" s="8">
        <v>146</v>
      </c>
      <c r="AR77" s="8">
        <v>186</v>
      </c>
      <c r="AS77" s="8">
        <v>176</v>
      </c>
      <c r="AT77" s="8">
        <v>163</v>
      </c>
      <c r="AU77" s="8">
        <v>174</v>
      </c>
      <c r="AV77" s="8">
        <v>166</v>
      </c>
      <c r="AW77" s="8">
        <v>155</v>
      </c>
      <c r="AX77" s="8">
        <v>151</v>
      </c>
      <c r="AY77" s="8">
        <v>179</v>
      </c>
      <c r="AZ77" s="8">
        <v>156</v>
      </c>
      <c r="BA77" s="8">
        <v>160</v>
      </c>
      <c r="BB77" s="8">
        <v>147</v>
      </c>
      <c r="BC77" s="8">
        <v>140</v>
      </c>
      <c r="BD77" s="8">
        <v>163</v>
      </c>
      <c r="BE77" s="8">
        <v>141</v>
      </c>
      <c r="BF77" s="8">
        <v>143</v>
      </c>
      <c r="BG77" s="8">
        <v>124</v>
      </c>
      <c r="BH77" s="8">
        <v>134</v>
      </c>
      <c r="BI77" s="8">
        <v>158</v>
      </c>
      <c r="BJ77" s="8">
        <v>172</v>
      </c>
      <c r="BK77" s="8">
        <v>149</v>
      </c>
      <c r="BL77" s="8">
        <v>155</v>
      </c>
      <c r="BM77" s="8">
        <v>189</v>
      </c>
      <c r="BN77" s="8">
        <v>151</v>
      </c>
      <c r="BO77" s="8">
        <v>170</v>
      </c>
      <c r="BP77" s="8">
        <v>145</v>
      </c>
      <c r="BQ77" s="8">
        <v>152</v>
      </c>
      <c r="BR77" s="8">
        <v>176</v>
      </c>
      <c r="BS77" s="8">
        <v>170</v>
      </c>
      <c r="BT77" s="8">
        <v>158</v>
      </c>
      <c r="BU77" s="8">
        <v>166</v>
      </c>
      <c r="BV77" s="8">
        <v>177</v>
      </c>
      <c r="BW77" s="8">
        <v>137</v>
      </c>
      <c r="BX77" s="8">
        <v>167</v>
      </c>
      <c r="BY77" s="8">
        <v>186</v>
      </c>
      <c r="BZ77" s="8">
        <v>164</v>
      </c>
      <c r="CA77" s="8">
        <v>157</v>
      </c>
      <c r="CB77" s="8">
        <v>142</v>
      </c>
      <c r="CC77" s="8">
        <v>99</v>
      </c>
      <c r="CD77" s="8">
        <v>127</v>
      </c>
      <c r="CE77" s="8">
        <v>110</v>
      </c>
      <c r="CF77" s="8">
        <v>135</v>
      </c>
      <c r="CG77" s="8">
        <v>122</v>
      </c>
      <c r="CH77" s="8">
        <v>140</v>
      </c>
      <c r="CI77" s="8">
        <v>183</v>
      </c>
      <c r="CJ77" s="8">
        <v>169</v>
      </c>
      <c r="CK77" s="8">
        <v>149</v>
      </c>
      <c r="CL77" s="8">
        <v>147</v>
      </c>
      <c r="CM77" s="8">
        <v>197</v>
      </c>
      <c r="CN77" s="8">
        <v>160</v>
      </c>
      <c r="CO77" s="8">
        <v>172</v>
      </c>
      <c r="CP77" s="8">
        <v>158</v>
      </c>
      <c r="CQ77" s="8">
        <v>170</v>
      </c>
      <c r="CR77" s="8">
        <v>149</v>
      </c>
      <c r="CS77" s="8">
        <v>132</v>
      </c>
      <c r="CT77" s="8">
        <v>130</v>
      </c>
      <c r="CU77" s="8">
        <v>154</v>
      </c>
      <c r="CV77" s="8">
        <v>130</v>
      </c>
      <c r="CW77" s="8">
        <v>143</v>
      </c>
      <c r="CX77" s="8">
        <v>121</v>
      </c>
      <c r="CY77" s="8">
        <v>103</v>
      </c>
      <c r="CZ77" s="8">
        <v>127</v>
      </c>
      <c r="DA77" s="8">
        <v>90</v>
      </c>
      <c r="DB77" s="8">
        <v>87</v>
      </c>
      <c r="DC77" s="8">
        <v>102</v>
      </c>
      <c r="DD77" s="8">
        <v>91</v>
      </c>
      <c r="DE77" s="8">
        <v>97</v>
      </c>
      <c r="DF77" s="8">
        <v>87</v>
      </c>
      <c r="DG77" s="8">
        <v>92</v>
      </c>
      <c r="DH77" s="8">
        <v>98</v>
      </c>
      <c r="DI77" s="8">
        <v>75</v>
      </c>
      <c r="DJ77" s="8">
        <v>76</v>
      </c>
      <c r="DK77" s="8">
        <v>58</v>
      </c>
      <c r="DL77" s="8">
        <v>59</v>
      </c>
      <c r="DM77" s="8">
        <v>42</v>
      </c>
      <c r="DN77" s="8">
        <v>53</v>
      </c>
      <c r="DO77" s="8">
        <v>54</v>
      </c>
      <c r="DP77" s="8">
        <v>33</v>
      </c>
      <c r="DQ77" s="8">
        <v>41</v>
      </c>
      <c r="DR77" s="8">
        <v>42</v>
      </c>
      <c r="DS77" s="8">
        <v>29</v>
      </c>
      <c r="DT77" s="8">
        <v>26</v>
      </c>
      <c r="DU77" s="8">
        <v>18</v>
      </c>
      <c r="DV77" s="8">
        <v>72</v>
      </c>
      <c r="DW77" s="8">
        <f t="shared" si="4"/>
        <v>7482</v>
      </c>
      <c r="DX77" s="8">
        <f t="shared" si="5"/>
        <v>992</v>
      </c>
      <c r="DY77" s="8">
        <f t="shared" si="6"/>
        <v>3834</v>
      </c>
      <c r="DZ77" s="8">
        <f t="shared" si="7"/>
        <v>2340</v>
      </c>
    </row>
    <row r="78" spans="1:130" x14ac:dyDescent="0.2">
      <c r="A78" t="s">
        <v>210</v>
      </c>
      <c r="B78" t="s">
        <v>282</v>
      </c>
      <c r="C78" t="s">
        <v>283</v>
      </c>
      <c r="D78" s="8">
        <f>SUM(Table3253[[#This Row],[0]:[90]])</f>
        <v>4592</v>
      </c>
      <c r="E78" s="8">
        <f>SUM(Table3253[[#This Row],[0]:[15]])</f>
        <v>747</v>
      </c>
      <c r="F78" s="8">
        <f>SUM(Table3253[[#This Row],[16]:[64]])</f>
        <v>2760</v>
      </c>
      <c r="G78" s="8">
        <f>SUM(Table3253[[#This Row],[65]:[90]])</f>
        <v>1085</v>
      </c>
      <c r="H78" s="8">
        <f>SUM(Table3253[[#This Row],[85]:[90]])</f>
        <v>108</v>
      </c>
      <c r="I78" s="8">
        <f>SUM(Table3253[[#This Row],[0]:[17]])</f>
        <v>830</v>
      </c>
      <c r="J78" s="8">
        <f>SUM(Table3253[[#This Row],[18]:[64]])</f>
        <v>2677</v>
      </c>
      <c r="K78" s="8">
        <f>SUM(Table3253[[#This Row],[0]:[4]])</f>
        <v>203</v>
      </c>
      <c r="L78" s="8">
        <f>SUM(Table3253[[#This Row],[5]:[15]])</f>
        <v>544</v>
      </c>
      <c r="M78" s="8">
        <f>SUM(Table3253[[#This Row],[16]:[24]])</f>
        <v>366</v>
      </c>
      <c r="N78" s="8">
        <f>SUM(Table3253[[#This Row],[25]:[49]])</f>
        <v>1303</v>
      </c>
      <c r="O78" s="8">
        <f>SUM(Table3253[[#This Row],[50]:[64]])</f>
        <v>1091</v>
      </c>
      <c r="P78" s="8">
        <f>SUM(Table3253[[#This Row],[65]:[74]])</f>
        <v>634</v>
      </c>
      <c r="Q78" s="8">
        <f>SUM(Table3253[[#This Row],[75]:[84]])</f>
        <v>343</v>
      </c>
      <c r="R78" s="8">
        <f>SUM(Table3253[[#This Row],[5]:[9]])</f>
        <v>252</v>
      </c>
      <c r="S78" s="8">
        <f>SUM(Table3253[[#This Row],[10]:[14]])</f>
        <v>244</v>
      </c>
      <c r="T78" s="8">
        <f>SUM(Table3253[[#This Row],[15]:[19]])</f>
        <v>203</v>
      </c>
      <c r="U78" s="8">
        <f>SUM(Table3253[[#This Row],[20]:[24]])</f>
        <v>211</v>
      </c>
      <c r="V78" s="8">
        <f>SUM(Table3253[[#This Row],[25]:[29]])</f>
        <v>277</v>
      </c>
      <c r="W78" s="8">
        <f>SUM(Table3253[[#This Row],[30]:[34]])</f>
        <v>257</v>
      </c>
      <c r="X78" s="8">
        <f>SUM(Table3253[[#This Row],[35]:[39]])</f>
        <v>243</v>
      </c>
      <c r="Y78" s="8">
        <f>SUM(Table3253[[#This Row],[40]:[44]])</f>
        <v>287</v>
      </c>
      <c r="Z78" s="8">
        <f>SUM(Table3253[[#This Row],[45]:[49]])</f>
        <v>239</v>
      </c>
      <c r="AA78" s="8">
        <f>SUM(Table3253[[#This Row],[50]:[54]])</f>
        <v>338</v>
      </c>
      <c r="AB78" s="8">
        <f>SUM(Table3253[[#This Row],[55]:[59]])</f>
        <v>399</v>
      </c>
      <c r="AC78" s="8">
        <f>SUM(Table3253[[#This Row],[60]:[64]])</f>
        <v>354</v>
      </c>
      <c r="AD78" s="8">
        <f>SUM(Table3253[[#This Row],[65]:[69]])</f>
        <v>314</v>
      </c>
      <c r="AE78" s="8">
        <f>SUM(Table3253[[#This Row],[70]:[74]])</f>
        <v>320</v>
      </c>
      <c r="AF78" s="8">
        <f>SUM(Table3253[[#This Row],[75]:[79]])</f>
        <v>232</v>
      </c>
      <c r="AG78" s="8">
        <f>SUM(Table3253[[#This Row],[80]:[84]])</f>
        <v>111</v>
      </c>
      <c r="AH78" s="8">
        <f>SUM(Table3253[[#This Row],[85]:[89]])</f>
        <v>71</v>
      </c>
      <c r="AI78" s="8">
        <f>Table3253[[#This Row],[90]]</f>
        <v>37</v>
      </c>
      <c r="AJ78" s="8">
        <v>41</v>
      </c>
      <c r="AK78" s="8">
        <v>40</v>
      </c>
      <c r="AL78" s="8">
        <v>44</v>
      </c>
      <c r="AM78" s="8">
        <v>31</v>
      </c>
      <c r="AN78" s="8">
        <v>47</v>
      </c>
      <c r="AO78" s="8">
        <v>60</v>
      </c>
      <c r="AP78" s="8">
        <v>53</v>
      </c>
      <c r="AQ78" s="8">
        <v>49</v>
      </c>
      <c r="AR78" s="8">
        <v>46</v>
      </c>
      <c r="AS78" s="8">
        <v>44</v>
      </c>
      <c r="AT78" s="8">
        <v>44</v>
      </c>
      <c r="AU78" s="8">
        <v>48</v>
      </c>
      <c r="AV78" s="8">
        <v>53</v>
      </c>
      <c r="AW78" s="8">
        <v>46</v>
      </c>
      <c r="AX78" s="8">
        <v>53</v>
      </c>
      <c r="AY78" s="8">
        <v>48</v>
      </c>
      <c r="AZ78" s="8">
        <v>41</v>
      </c>
      <c r="BA78" s="8">
        <v>42</v>
      </c>
      <c r="BB78" s="8">
        <v>31</v>
      </c>
      <c r="BC78" s="8">
        <v>41</v>
      </c>
      <c r="BD78" s="8">
        <v>41</v>
      </c>
      <c r="BE78" s="8">
        <v>47</v>
      </c>
      <c r="BF78" s="8">
        <v>41</v>
      </c>
      <c r="BG78" s="8">
        <v>43</v>
      </c>
      <c r="BH78" s="8">
        <v>39</v>
      </c>
      <c r="BI78" s="8">
        <v>64</v>
      </c>
      <c r="BJ78" s="8">
        <v>66</v>
      </c>
      <c r="BK78" s="8">
        <v>48</v>
      </c>
      <c r="BL78" s="8">
        <v>45</v>
      </c>
      <c r="BM78" s="8">
        <v>54</v>
      </c>
      <c r="BN78" s="8">
        <v>59</v>
      </c>
      <c r="BO78" s="8">
        <v>42</v>
      </c>
      <c r="BP78" s="8">
        <v>63</v>
      </c>
      <c r="BQ78" s="8">
        <v>38</v>
      </c>
      <c r="BR78" s="8">
        <v>55</v>
      </c>
      <c r="BS78" s="8">
        <v>50</v>
      </c>
      <c r="BT78" s="8">
        <v>47</v>
      </c>
      <c r="BU78" s="8">
        <v>50</v>
      </c>
      <c r="BV78" s="8">
        <v>40</v>
      </c>
      <c r="BW78" s="8">
        <v>56</v>
      </c>
      <c r="BX78" s="8">
        <v>44</v>
      </c>
      <c r="BY78" s="8">
        <v>64</v>
      </c>
      <c r="BZ78" s="8">
        <v>57</v>
      </c>
      <c r="CA78" s="8">
        <v>60</v>
      </c>
      <c r="CB78" s="8">
        <v>62</v>
      </c>
      <c r="CC78" s="8">
        <v>51</v>
      </c>
      <c r="CD78" s="8">
        <v>40</v>
      </c>
      <c r="CE78" s="8">
        <v>32</v>
      </c>
      <c r="CF78" s="8">
        <v>55</v>
      </c>
      <c r="CG78" s="8">
        <v>61</v>
      </c>
      <c r="CH78" s="8">
        <v>58</v>
      </c>
      <c r="CI78" s="8">
        <v>67</v>
      </c>
      <c r="CJ78" s="8">
        <v>69</v>
      </c>
      <c r="CK78" s="8">
        <v>58</v>
      </c>
      <c r="CL78" s="8">
        <v>86</v>
      </c>
      <c r="CM78" s="8">
        <v>71</v>
      </c>
      <c r="CN78" s="8">
        <v>65</v>
      </c>
      <c r="CO78" s="8">
        <v>83</v>
      </c>
      <c r="CP78" s="8">
        <v>99</v>
      </c>
      <c r="CQ78" s="8">
        <v>81</v>
      </c>
      <c r="CR78" s="8">
        <v>75</v>
      </c>
      <c r="CS78" s="8">
        <v>68</v>
      </c>
      <c r="CT78" s="8">
        <v>79</v>
      </c>
      <c r="CU78" s="8">
        <v>67</v>
      </c>
      <c r="CV78" s="8">
        <v>65</v>
      </c>
      <c r="CW78" s="8">
        <v>68</v>
      </c>
      <c r="CX78" s="8">
        <v>64</v>
      </c>
      <c r="CY78" s="8">
        <v>60</v>
      </c>
      <c r="CZ78" s="8">
        <v>65</v>
      </c>
      <c r="DA78" s="8">
        <v>57</v>
      </c>
      <c r="DB78" s="8">
        <v>68</v>
      </c>
      <c r="DC78" s="8">
        <v>65</v>
      </c>
      <c r="DD78" s="8">
        <v>50</v>
      </c>
      <c r="DE78" s="8">
        <v>61</v>
      </c>
      <c r="DF78" s="8">
        <v>76</v>
      </c>
      <c r="DG78" s="8">
        <v>56</v>
      </c>
      <c r="DH78" s="8">
        <v>44</v>
      </c>
      <c r="DI78" s="8">
        <v>45</v>
      </c>
      <c r="DJ78" s="8">
        <v>44</v>
      </c>
      <c r="DK78" s="8">
        <v>43</v>
      </c>
      <c r="DL78" s="8">
        <v>25</v>
      </c>
      <c r="DM78" s="8">
        <v>21</v>
      </c>
      <c r="DN78" s="8">
        <v>21</v>
      </c>
      <c r="DO78" s="8">
        <v>25</v>
      </c>
      <c r="DP78" s="8">
        <v>19</v>
      </c>
      <c r="DQ78" s="8">
        <v>11</v>
      </c>
      <c r="DR78" s="8">
        <v>20</v>
      </c>
      <c r="DS78" s="8">
        <v>17</v>
      </c>
      <c r="DT78" s="8">
        <v>9</v>
      </c>
      <c r="DU78" s="8">
        <v>14</v>
      </c>
      <c r="DV78" s="8">
        <v>37</v>
      </c>
      <c r="DW78" s="8">
        <f t="shared" si="4"/>
        <v>2760</v>
      </c>
      <c r="DX78" s="8">
        <f t="shared" si="5"/>
        <v>283</v>
      </c>
      <c r="DY78" s="8">
        <f t="shared" si="6"/>
        <v>1303</v>
      </c>
      <c r="DZ78" s="8">
        <f t="shared" si="7"/>
        <v>1091</v>
      </c>
    </row>
    <row r="79" spans="1:130" x14ac:dyDescent="0.2">
      <c r="A79" t="s">
        <v>210</v>
      </c>
      <c r="B79" t="s">
        <v>284</v>
      </c>
      <c r="C79" t="s">
        <v>285</v>
      </c>
      <c r="D79" s="8">
        <f>SUM(Table3253[[#This Row],[0]:[90]])</f>
        <v>10324</v>
      </c>
      <c r="E79" s="8">
        <f>SUM(Table3253[[#This Row],[0]:[15]])</f>
        <v>1751</v>
      </c>
      <c r="F79" s="8">
        <f>SUM(Table3253[[#This Row],[16]:[64]])</f>
        <v>6442</v>
      </c>
      <c r="G79" s="8">
        <f>SUM(Table3253[[#This Row],[65]:[90]])</f>
        <v>2131</v>
      </c>
      <c r="H79" s="8">
        <f>SUM(Table3253[[#This Row],[85]:[90]])</f>
        <v>203</v>
      </c>
      <c r="I79" s="8">
        <f>SUM(Table3253[[#This Row],[0]:[17]])</f>
        <v>1965</v>
      </c>
      <c r="J79" s="8">
        <f>SUM(Table3253[[#This Row],[18]:[64]])</f>
        <v>6228</v>
      </c>
      <c r="K79" s="8">
        <f>SUM(Table3253[[#This Row],[0]:[4]])</f>
        <v>523</v>
      </c>
      <c r="L79" s="8">
        <f>SUM(Table3253[[#This Row],[5]:[15]])</f>
        <v>1228</v>
      </c>
      <c r="M79" s="8">
        <f>SUM(Table3253[[#This Row],[16]:[24]])</f>
        <v>998</v>
      </c>
      <c r="N79" s="8">
        <f>SUM(Table3253[[#This Row],[25]:[49]])</f>
        <v>3241</v>
      </c>
      <c r="O79" s="8">
        <f>SUM(Table3253[[#This Row],[50]:[64]])</f>
        <v>2203</v>
      </c>
      <c r="P79" s="8">
        <f>SUM(Table3253[[#This Row],[65]:[74]])</f>
        <v>1187</v>
      </c>
      <c r="Q79" s="8">
        <f>SUM(Table3253[[#This Row],[75]:[84]])</f>
        <v>741</v>
      </c>
      <c r="R79" s="8">
        <f>SUM(Table3253[[#This Row],[5]:[9]])</f>
        <v>542</v>
      </c>
      <c r="S79" s="8">
        <f>SUM(Table3253[[#This Row],[10]:[14]])</f>
        <v>572</v>
      </c>
      <c r="T79" s="8">
        <f>SUM(Table3253[[#This Row],[15]:[19]])</f>
        <v>566</v>
      </c>
      <c r="U79" s="8">
        <f>SUM(Table3253[[#This Row],[20]:[24]])</f>
        <v>546</v>
      </c>
      <c r="V79" s="8">
        <f>SUM(Table3253[[#This Row],[25]:[29]])</f>
        <v>619</v>
      </c>
      <c r="W79" s="8">
        <f>SUM(Table3253[[#This Row],[30]:[34]])</f>
        <v>689</v>
      </c>
      <c r="X79" s="8">
        <f>SUM(Table3253[[#This Row],[35]:[39]])</f>
        <v>659</v>
      </c>
      <c r="Y79" s="8">
        <f>SUM(Table3253[[#This Row],[40]:[44]])</f>
        <v>643</v>
      </c>
      <c r="Z79" s="8">
        <f>SUM(Table3253[[#This Row],[45]:[49]])</f>
        <v>631</v>
      </c>
      <c r="AA79" s="8">
        <f>SUM(Table3253[[#This Row],[50]:[54]])</f>
        <v>774</v>
      </c>
      <c r="AB79" s="8">
        <f>SUM(Table3253[[#This Row],[55]:[59]])</f>
        <v>745</v>
      </c>
      <c r="AC79" s="8">
        <f>SUM(Table3253[[#This Row],[60]:[64]])</f>
        <v>684</v>
      </c>
      <c r="AD79" s="8">
        <f>SUM(Table3253[[#This Row],[65]:[69]])</f>
        <v>610</v>
      </c>
      <c r="AE79" s="8">
        <f>SUM(Table3253[[#This Row],[70]:[74]])</f>
        <v>577</v>
      </c>
      <c r="AF79" s="8">
        <f>SUM(Table3253[[#This Row],[75]:[79]])</f>
        <v>471</v>
      </c>
      <c r="AG79" s="8">
        <f>SUM(Table3253[[#This Row],[80]:[84]])</f>
        <v>270</v>
      </c>
      <c r="AH79" s="8">
        <f>SUM(Table3253[[#This Row],[85]:[89]])</f>
        <v>152</v>
      </c>
      <c r="AI79" s="8">
        <f>Table3253[[#This Row],[90]]</f>
        <v>51</v>
      </c>
      <c r="AJ79" s="8">
        <v>88</v>
      </c>
      <c r="AK79" s="8">
        <v>99</v>
      </c>
      <c r="AL79" s="8">
        <v>109</v>
      </c>
      <c r="AM79" s="8">
        <v>123</v>
      </c>
      <c r="AN79" s="8">
        <v>104</v>
      </c>
      <c r="AO79" s="8">
        <v>101</v>
      </c>
      <c r="AP79" s="8">
        <v>118</v>
      </c>
      <c r="AQ79" s="8">
        <v>121</v>
      </c>
      <c r="AR79" s="8">
        <v>101</v>
      </c>
      <c r="AS79" s="8">
        <v>101</v>
      </c>
      <c r="AT79" s="8">
        <v>136</v>
      </c>
      <c r="AU79" s="8">
        <v>116</v>
      </c>
      <c r="AV79" s="8">
        <v>110</v>
      </c>
      <c r="AW79" s="8">
        <v>108</v>
      </c>
      <c r="AX79" s="8">
        <v>102</v>
      </c>
      <c r="AY79" s="8">
        <v>114</v>
      </c>
      <c r="AZ79" s="8">
        <v>108</v>
      </c>
      <c r="BA79" s="8">
        <v>106</v>
      </c>
      <c r="BB79" s="8">
        <v>124</v>
      </c>
      <c r="BC79" s="8">
        <v>114</v>
      </c>
      <c r="BD79" s="8">
        <v>148</v>
      </c>
      <c r="BE79" s="8">
        <v>108</v>
      </c>
      <c r="BF79" s="8">
        <v>103</v>
      </c>
      <c r="BG79" s="8">
        <v>97</v>
      </c>
      <c r="BH79" s="8">
        <v>90</v>
      </c>
      <c r="BI79" s="8">
        <v>131</v>
      </c>
      <c r="BJ79" s="8">
        <v>123</v>
      </c>
      <c r="BK79" s="8">
        <v>126</v>
      </c>
      <c r="BL79" s="8">
        <v>121</v>
      </c>
      <c r="BM79" s="8">
        <v>118</v>
      </c>
      <c r="BN79" s="8">
        <v>132</v>
      </c>
      <c r="BO79" s="8">
        <v>161</v>
      </c>
      <c r="BP79" s="8">
        <v>134</v>
      </c>
      <c r="BQ79" s="8">
        <v>112</v>
      </c>
      <c r="BR79" s="8">
        <v>150</v>
      </c>
      <c r="BS79" s="8">
        <v>137</v>
      </c>
      <c r="BT79" s="8">
        <v>122</v>
      </c>
      <c r="BU79" s="8">
        <v>129</v>
      </c>
      <c r="BV79" s="8">
        <v>143</v>
      </c>
      <c r="BW79" s="8">
        <v>128</v>
      </c>
      <c r="BX79" s="8">
        <v>135</v>
      </c>
      <c r="BY79" s="8">
        <v>131</v>
      </c>
      <c r="BZ79" s="8">
        <v>138</v>
      </c>
      <c r="CA79" s="8">
        <v>122</v>
      </c>
      <c r="CB79" s="8">
        <v>117</v>
      </c>
      <c r="CC79" s="8">
        <v>103</v>
      </c>
      <c r="CD79" s="8">
        <v>157</v>
      </c>
      <c r="CE79" s="8">
        <v>111</v>
      </c>
      <c r="CF79" s="8">
        <v>117</v>
      </c>
      <c r="CG79" s="8">
        <v>143</v>
      </c>
      <c r="CH79" s="8">
        <v>151</v>
      </c>
      <c r="CI79" s="8">
        <v>168</v>
      </c>
      <c r="CJ79" s="8">
        <v>142</v>
      </c>
      <c r="CK79" s="8">
        <v>158</v>
      </c>
      <c r="CL79" s="8">
        <v>155</v>
      </c>
      <c r="CM79" s="8">
        <v>153</v>
      </c>
      <c r="CN79" s="8">
        <v>152</v>
      </c>
      <c r="CO79" s="8">
        <v>151</v>
      </c>
      <c r="CP79" s="8">
        <v>147</v>
      </c>
      <c r="CQ79" s="8">
        <v>142</v>
      </c>
      <c r="CR79" s="8">
        <v>137</v>
      </c>
      <c r="CS79" s="8">
        <v>147</v>
      </c>
      <c r="CT79" s="8">
        <v>142</v>
      </c>
      <c r="CU79" s="8">
        <v>142</v>
      </c>
      <c r="CV79" s="8">
        <v>116</v>
      </c>
      <c r="CW79" s="8">
        <v>123</v>
      </c>
      <c r="CX79" s="8">
        <v>112</v>
      </c>
      <c r="CY79" s="8">
        <v>138</v>
      </c>
      <c r="CZ79" s="8">
        <v>120</v>
      </c>
      <c r="DA79" s="8">
        <v>117</v>
      </c>
      <c r="DB79" s="8">
        <v>108</v>
      </c>
      <c r="DC79" s="8">
        <v>128</v>
      </c>
      <c r="DD79" s="8">
        <v>107</v>
      </c>
      <c r="DE79" s="8">
        <v>106</v>
      </c>
      <c r="DF79" s="8">
        <v>128</v>
      </c>
      <c r="DG79" s="8">
        <v>131</v>
      </c>
      <c r="DH79" s="8">
        <v>87</v>
      </c>
      <c r="DI79" s="8">
        <v>78</v>
      </c>
      <c r="DJ79" s="8">
        <v>93</v>
      </c>
      <c r="DK79" s="8">
        <v>82</v>
      </c>
      <c r="DL79" s="8">
        <v>58</v>
      </c>
      <c r="DM79" s="8">
        <v>59</v>
      </c>
      <c r="DN79" s="8">
        <v>57</v>
      </c>
      <c r="DO79" s="8">
        <v>50</v>
      </c>
      <c r="DP79" s="8">
        <v>46</v>
      </c>
      <c r="DQ79" s="8">
        <v>43</v>
      </c>
      <c r="DR79" s="8">
        <v>33</v>
      </c>
      <c r="DS79" s="8">
        <v>39</v>
      </c>
      <c r="DT79" s="8">
        <v>19</v>
      </c>
      <c r="DU79" s="8">
        <v>18</v>
      </c>
      <c r="DV79" s="8">
        <v>51</v>
      </c>
      <c r="DW79" s="8">
        <f t="shared" si="4"/>
        <v>6442</v>
      </c>
      <c r="DX79" s="8">
        <f t="shared" si="5"/>
        <v>784</v>
      </c>
      <c r="DY79" s="8">
        <f t="shared" si="6"/>
        <v>3241</v>
      </c>
      <c r="DZ79" s="8">
        <f t="shared" si="7"/>
        <v>2203</v>
      </c>
    </row>
    <row r="80" spans="1:130" x14ac:dyDescent="0.2">
      <c r="A80" t="s">
        <v>210</v>
      </c>
      <c r="B80" t="s">
        <v>286</v>
      </c>
      <c r="C80" t="s">
        <v>184</v>
      </c>
      <c r="D80" s="8">
        <f>SUM(Table3253[[#This Row],[0]:[90]])</f>
        <v>11609</v>
      </c>
      <c r="E80" s="8">
        <f>SUM(Table3253[[#This Row],[0]:[15]])</f>
        <v>1973</v>
      </c>
      <c r="F80" s="8">
        <f>SUM(Table3253[[#This Row],[16]:[64]])</f>
        <v>7119</v>
      </c>
      <c r="G80" s="8">
        <f>SUM(Table3253[[#This Row],[65]:[90]])</f>
        <v>2517</v>
      </c>
      <c r="H80" s="8">
        <f>SUM(Table3253[[#This Row],[85]:[90]])</f>
        <v>361</v>
      </c>
      <c r="I80" s="8">
        <f>SUM(Table3253[[#This Row],[0]:[17]])</f>
        <v>2250</v>
      </c>
      <c r="J80" s="8">
        <f>SUM(Table3253[[#This Row],[18]:[64]])</f>
        <v>6842</v>
      </c>
      <c r="K80" s="8">
        <f>SUM(Table3253[[#This Row],[0]:[4]])</f>
        <v>498</v>
      </c>
      <c r="L80" s="8">
        <f>SUM(Table3253[[#This Row],[5]:[15]])</f>
        <v>1475</v>
      </c>
      <c r="M80" s="8">
        <f>SUM(Table3253[[#This Row],[16]:[24]])</f>
        <v>1016</v>
      </c>
      <c r="N80" s="8">
        <f>SUM(Table3253[[#This Row],[25]:[49]])</f>
        <v>3429</v>
      </c>
      <c r="O80" s="8">
        <f>SUM(Table3253[[#This Row],[50]:[64]])</f>
        <v>2674</v>
      </c>
      <c r="P80" s="8">
        <f>SUM(Table3253[[#This Row],[65]:[74]])</f>
        <v>1368</v>
      </c>
      <c r="Q80" s="8">
        <f>SUM(Table3253[[#This Row],[75]:[84]])</f>
        <v>788</v>
      </c>
      <c r="R80" s="8">
        <f>SUM(Table3253[[#This Row],[5]:[9]])</f>
        <v>673</v>
      </c>
      <c r="S80" s="8">
        <f>SUM(Table3253[[#This Row],[10]:[14]])</f>
        <v>675</v>
      </c>
      <c r="T80" s="8">
        <f>SUM(Table3253[[#This Row],[15]:[19]])</f>
        <v>636</v>
      </c>
      <c r="U80" s="8">
        <f>SUM(Table3253[[#This Row],[20]:[24]])</f>
        <v>507</v>
      </c>
      <c r="V80" s="8">
        <f>SUM(Table3253[[#This Row],[25]:[29]])</f>
        <v>548</v>
      </c>
      <c r="W80" s="8">
        <f>SUM(Table3253[[#This Row],[30]:[34]])</f>
        <v>653</v>
      </c>
      <c r="X80" s="8">
        <f>SUM(Table3253[[#This Row],[35]:[39]])</f>
        <v>791</v>
      </c>
      <c r="Y80" s="8">
        <f>SUM(Table3253[[#This Row],[40]:[44]])</f>
        <v>780</v>
      </c>
      <c r="Z80" s="8">
        <f>SUM(Table3253[[#This Row],[45]:[49]])</f>
        <v>657</v>
      </c>
      <c r="AA80" s="8">
        <f>SUM(Table3253[[#This Row],[50]:[54]])</f>
        <v>865</v>
      </c>
      <c r="AB80" s="8">
        <f>SUM(Table3253[[#This Row],[55]:[59]])</f>
        <v>864</v>
      </c>
      <c r="AC80" s="8">
        <f>SUM(Table3253[[#This Row],[60]:[64]])</f>
        <v>945</v>
      </c>
      <c r="AD80" s="8">
        <f>SUM(Table3253[[#This Row],[65]:[69]])</f>
        <v>786</v>
      </c>
      <c r="AE80" s="8">
        <f>SUM(Table3253[[#This Row],[70]:[74]])</f>
        <v>582</v>
      </c>
      <c r="AF80" s="8">
        <f>SUM(Table3253[[#This Row],[75]:[79]])</f>
        <v>451</v>
      </c>
      <c r="AG80" s="8">
        <f>SUM(Table3253[[#This Row],[80]:[84]])</f>
        <v>337</v>
      </c>
      <c r="AH80" s="8">
        <f>SUM(Table3253[[#This Row],[85]:[89]])</f>
        <v>234</v>
      </c>
      <c r="AI80" s="8">
        <f>Table3253[[#This Row],[90]]</f>
        <v>127</v>
      </c>
      <c r="AJ80" s="8">
        <v>89</v>
      </c>
      <c r="AK80" s="8">
        <v>95</v>
      </c>
      <c r="AL80" s="8">
        <v>92</v>
      </c>
      <c r="AM80" s="8">
        <v>116</v>
      </c>
      <c r="AN80" s="8">
        <v>106</v>
      </c>
      <c r="AO80" s="8">
        <v>118</v>
      </c>
      <c r="AP80" s="8">
        <v>142</v>
      </c>
      <c r="AQ80" s="8">
        <v>130</v>
      </c>
      <c r="AR80" s="8">
        <v>133</v>
      </c>
      <c r="AS80" s="8">
        <v>150</v>
      </c>
      <c r="AT80" s="8">
        <v>136</v>
      </c>
      <c r="AU80" s="8">
        <v>148</v>
      </c>
      <c r="AV80" s="8">
        <v>120</v>
      </c>
      <c r="AW80" s="8">
        <v>140</v>
      </c>
      <c r="AX80" s="8">
        <v>131</v>
      </c>
      <c r="AY80" s="8">
        <v>127</v>
      </c>
      <c r="AZ80" s="8">
        <v>149</v>
      </c>
      <c r="BA80" s="8">
        <v>128</v>
      </c>
      <c r="BB80" s="8">
        <v>121</v>
      </c>
      <c r="BC80" s="8">
        <v>111</v>
      </c>
      <c r="BD80" s="8">
        <v>113</v>
      </c>
      <c r="BE80" s="8">
        <v>117</v>
      </c>
      <c r="BF80" s="8">
        <v>87</v>
      </c>
      <c r="BG80" s="8">
        <v>98</v>
      </c>
      <c r="BH80" s="8">
        <v>92</v>
      </c>
      <c r="BI80" s="8">
        <v>95</v>
      </c>
      <c r="BJ80" s="8">
        <v>114</v>
      </c>
      <c r="BK80" s="8">
        <v>103</v>
      </c>
      <c r="BL80" s="8">
        <v>112</v>
      </c>
      <c r="BM80" s="8">
        <v>124</v>
      </c>
      <c r="BN80" s="8">
        <v>119</v>
      </c>
      <c r="BO80" s="8">
        <v>138</v>
      </c>
      <c r="BP80" s="8">
        <v>128</v>
      </c>
      <c r="BQ80" s="8">
        <v>123</v>
      </c>
      <c r="BR80" s="8">
        <v>145</v>
      </c>
      <c r="BS80" s="8">
        <v>154</v>
      </c>
      <c r="BT80" s="8">
        <v>153</v>
      </c>
      <c r="BU80" s="8">
        <v>151</v>
      </c>
      <c r="BV80" s="8">
        <v>168</v>
      </c>
      <c r="BW80" s="8">
        <v>165</v>
      </c>
      <c r="BX80" s="8">
        <v>169</v>
      </c>
      <c r="BY80" s="8">
        <v>156</v>
      </c>
      <c r="BZ80" s="8">
        <v>159</v>
      </c>
      <c r="CA80" s="8">
        <v>162</v>
      </c>
      <c r="CB80" s="8">
        <v>134</v>
      </c>
      <c r="CC80" s="8">
        <v>128</v>
      </c>
      <c r="CD80" s="8">
        <v>137</v>
      </c>
      <c r="CE80" s="8">
        <v>110</v>
      </c>
      <c r="CF80" s="8">
        <v>141</v>
      </c>
      <c r="CG80" s="8">
        <v>141</v>
      </c>
      <c r="CH80" s="8">
        <v>181</v>
      </c>
      <c r="CI80" s="8">
        <v>168</v>
      </c>
      <c r="CJ80" s="8">
        <v>156</v>
      </c>
      <c r="CK80" s="8">
        <v>177</v>
      </c>
      <c r="CL80" s="8">
        <v>183</v>
      </c>
      <c r="CM80" s="8">
        <v>154</v>
      </c>
      <c r="CN80" s="8">
        <v>179</v>
      </c>
      <c r="CO80" s="8">
        <v>163</v>
      </c>
      <c r="CP80" s="8">
        <v>196</v>
      </c>
      <c r="CQ80" s="8">
        <v>172</v>
      </c>
      <c r="CR80" s="8">
        <v>198</v>
      </c>
      <c r="CS80" s="8">
        <v>194</v>
      </c>
      <c r="CT80" s="8">
        <v>171</v>
      </c>
      <c r="CU80" s="8">
        <v>199</v>
      </c>
      <c r="CV80" s="8">
        <v>183</v>
      </c>
      <c r="CW80" s="8">
        <v>174</v>
      </c>
      <c r="CX80" s="8">
        <v>154</v>
      </c>
      <c r="CY80" s="8">
        <v>155</v>
      </c>
      <c r="CZ80" s="8">
        <v>157</v>
      </c>
      <c r="DA80" s="8">
        <v>146</v>
      </c>
      <c r="DB80" s="8">
        <v>95</v>
      </c>
      <c r="DC80" s="8">
        <v>107</v>
      </c>
      <c r="DD80" s="8">
        <v>129</v>
      </c>
      <c r="DE80" s="8">
        <v>135</v>
      </c>
      <c r="DF80" s="8">
        <v>116</v>
      </c>
      <c r="DG80" s="8">
        <v>120</v>
      </c>
      <c r="DH80" s="8">
        <v>97</v>
      </c>
      <c r="DI80" s="8">
        <v>88</v>
      </c>
      <c r="DJ80" s="8">
        <v>93</v>
      </c>
      <c r="DK80" s="8">
        <v>53</v>
      </c>
      <c r="DL80" s="8">
        <v>71</v>
      </c>
      <c r="DM80" s="8">
        <v>71</v>
      </c>
      <c r="DN80" s="8">
        <v>69</v>
      </c>
      <c r="DO80" s="8">
        <v>57</v>
      </c>
      <c r="DP80" s="8">
        <v>69</v>
      </c>
      <c r="DQ80" s="8">
        <v>59</v>
      </c>
      <c r="DR80" s="8">
        <v>60</v>
      </c>
      <c r="DS80" s="8">
        <v>49</v>
      </c>
      <c r="DT80" s="8">
        <v>33</v>
      </c>
      <c r="DU80" s="8">
        <v>33</v>
      </c>
      <c r="DV80" s="8">
        <v>127</v>
      </c>
      <c r="DW80" s="8">
        <f t="shared" si="4"/>
        <v>7119</v>
      </c>
      <c r="DX80" s="8">
        <f t="shared" si="5"/>
        <v>739</v>
      </c>
      <c r="DY80" s="8">
        <f t="shared" si="6"/>
        <v>3429</v>
      </c>
      <c r="DZ80" s="8">
        <f t="shared" si="7"/>
        <v>2674</v>
      </c>
    </row>
    <row r="81" spans="1:130" x14ac:dyDescent="0.2">
      <c r="A81" t="s">
        <v>210</v>
      </c>
      <c r="B81" t="s">
        <v>287</v>
      </c>
      <c r="C81" t="s">
        <v>288</v>
      </c>
      <c r="D81" s="8">
        <f>SUM(Table3253[[#This Row],[0]:[90]])</f>
        <v>9716</v>
      </c>
      <c r="E81" s="8">
        <f>SUM(Table3253[[#This Row],[0]:[15]])</f>
        <v>1624</v>
      </c>
      <c r="F81" s="8">
        <f>SUM(Table3253[[#This Row],[16]:[64]])</f>
        <v>5730</v>
      </c>
      <c r="G81" s="8">
        <f>SUM(Table3253[[#This Row],[65]:[90]])</f>
        <v>2362</v>
      </c>
      <c r="H81" s="8">
        <f>SUM(Table3253[[#This Row],[85]:[90]])</f>
        <v>260</v>
      </c>
      <c r="I81" s="8">
        <f>SUM(Table3253[[#This Row],[0]:[17]])</f>
        <v>1839</v>
      </c>
      <c r="J81" s="8">
        <f>SUM(Table3253[[#This Row],[18]:[64]])</f>
        <v>5515</v>
      </c>
      <c r="K81" s="8">
        <f>SUM(Table3253[[#This Row],[0]:[4]])</f>
        <v>447</v>
      </c>
      <c r="L81" s="8">
        <f>SUM(Table3253[[#This Row],[5]:[15]])</f>
        <v>1177</v>
      </c>
      <c r="M81" s="8">
        <f>SUM(Table3253[[#This Row],[16]:[24]])</f>
        <v>814</v>
      </c>
      <c r="N81" s="8">
        <f>SUM(Table3253[[#This Row],[25]:[49]])</f>
        <v>2708</v>
      </c>
      <c r="O81" s="8">
        <f>SUM(Table3253[[#This Row],[50]:[64]])</f>
        <v>2208</v>
      </c>
      <c r="P81" s="8">
        <f>SUM(Table3253[[#This Row],[65]:[74]])</f>
        <v>1210</v>
      </c>
      <c r="Q81" s="8">
        <f>SUM(Table3253[[#This Row],[75]:[84]])</f>
        <v>892</v>
      </c>
      <c r="R81" s="8">
        <f>SUM(Table3253[[#This Row],[5]:[9]])</f>
        <v>504</v>
      </c>
      <c r="S81" s="8">
        <f>SUM(Table3253[[#This Row],[10]:[14]])</f>
        <v>555</v>
      </c>
      <c r="T81" s="8">
        <f>SUM(Table3253[[#This Row],[15]:[19]])</f>
        <v>560</v>
      </c>
      <c r="U81" s="8">
        <f>SUM(Table3253[[#This Row],[20]:[24]])</f>
        <v>372</v>
      </c>
      <c r="V81" s="8">
        <f>SUM(Table3253[[#This Row],[25]:[29]])</f>
        <v>433</v>
      </c>
      <c r="W81" s="8">
        <f>SUM(Table3253[[#This Row],[30]:[34]])</f>
        <v>508</v>
      </c>
      <c r="X81" s="8">
        <f>SUM(Table3253[[#This Row],[35]:[39]])</f>
        <v>572</v>
      </c>
      <c r="Y81" s="8">
        <f>SUM(Table3253[[#This Row],[40]:[44]])</f>
        <v>593</v>
      </c>
      <c r="Z81" s="8">
        <f>SUM(Table3253[[#This Row],[45]:[49]])</f>
        <v>602</v>
      </c>
      <c r="AA81" s="8">
        <f>SUM(Table3253[[#This Row],[50]:[54]])</f>
        <v>752</v>
      </c>
      <c r="AB81" s="8">
        <f>SUM(Table3253[[#This Row],[55]:[59]])</f>
        <v>807</v>
      </c>
      <c r="AC81" s="8">
        <f>SUM(Table3253[[#This Row],[60]:[64]])</f>
        <v>649</v>
      </c>
      <c r="AD81" s="8">
        <f>SUM(Table3253[[#This Row],[65]:[69]])</f>
        <v>598</v>
      </c>
      <c r="AE81" s="8">
        <f>SUM(Table3253[[#This Row],[70]:[74]])</f>
        <v>612</v>
      </c>
      <c r="AF81" s="8">
        <f>SUM(Table3253[[#This Row],[75]:[79]])</f>
        <v>572</v>
      </c>
      <c r="AG81" s="8">
        <f>SUM(Table3253[[#This Row],[80]:[84]])</f>
        <v>320</v>
      </c>
      <c r="AH81" s="8">
        <f>SUM(Table3253[[#This Row],[85]:[89]])</f>
        <v>182</v>
      </c>
      <c r="AI81" s="8">
        <f>Table3253[[#This Row],[90]]</f>
        <v>78</v>
      </c>
      <c r="AJ81" s="8">
        <v>80</v>
      </c>
      <c r="AK81" s="8">
        <v>91</v>
      </c>
      <c r="AL81" s="8">
        <v>89</v>
      </c>
      <c r="AM81" s="8">
        <v>91</v>
      </c>
      <c r="AN81" s="8">
        <v>96</v>
      </c>
      <c r="AO81" s="8">
        <v>82</v>
      </c>
      <c r="AP81" s="8">
        <v>91</v>
      </c>
      <c r="AQ81" s="8">
        <v>95</v>
      </c>
      <c r="AR81" s="8">
        <v>120</v>
      </c>
      <c r="AS81" s="8">
        <v>116</v>
      </c>
      <c r="AT81" s="8">
        <v>100</v>
      </c>
      <c r="AU81" s="8">
        <v>112</v>
      </c>
      <c r="AV81" s="8">
        <v>106</v>
      </c>
      <c r="AW81" s="8">
        <v>109</v>
      </c>
      <c r="AX81" s="8">
        <v>128</v>
      </c>
      <c r="AY81" s="8">
        <v>118</v>
      </c>
      <c r="AZ81" s="8">
        <v>106</v>
      </c>
      <c r="BA81" s="8">
        <v>109</v>
      </c>
      <c r="BB81" s="8">
        <v>119</v>
      </c>
      <c r="BC81" s="8">
        <v>108</v>
      </c>
      <c r="BD81" s="8">
        <v>87</v>
      </c>
      <c r="BE81" s="8">
        <v>82</v>
      </c>
      <c r="BF81" s="8">
        <v>62</v>
      </c>
      <c r="BG81" s="8">
        <v>75</v>
      </c>
      <c r="BH81" s="8">
        <v>66</v>
      </c>
      <c r="BI81" s="8">
        <v>77</v>
      </c>
      <c r="BJ81" s="8">
        <v>106</v>
      </c>
      <c r="BK81" s="8">
        <v>82</v>
      </c>
      <c r="BL81" s="8">
        <v>76</v>
      </c>
      <c r="BM81" s="8">
        <v>92</v>
      </c>
      <c r="BN81" s="8">
        <v>98</v>
      </c>
      <c r="BO81" s="8">
        <v>111</v>
      </c>
      <c r="BP81" s="8">
        <v>97</v>
      </c>
      <c r="BQ81" s="8">
        <v>94</v>
      </c>
      <c r="BR81" s="8">
        <v>108</v>
      </c>
      <c r="BS81" s="8">
        <v>111</v>
      </c>
      <c r="BT81" s="8">
        <v>116</v>
      </c>
      <c r="BU81" s="8">
        <v>114</v>
      </c>
      <c r="BV81" s="8">
        <v>113</v>
      </c>
      <c r="BW81" s="8">
        <v>118</v>
      </c>
      <c r="BX81" s="8">
        <v>117</v>
      </c>
      <c r="BY81" s="8">
        <v>119</v>
      </c>
      <c r="BZ81" s="8">
        <v>123</v>
      </c>
      <c r="CA81" s="8">
        <v>131</v>
      </c>
      <c r="CB81" s="8">
        <v>103</v>
      </c>
      <c r="CC81" s="8">
        <v>108</v>
      </c>
      <c r="CD81" s="8">
        <v>109</v>
      </c>
      <c r="CE81" s="8">
        <v>102</v>
      </c>
      <c r="CF81" s="8">
        <v>142</v>
      </c>
      <c r="CG81" s="8">
        <v>141</v>
      </c>
      <c r="CH81" s="8">
        <v>158</v>
      </c>
      <c r="CI81" s="8">
        <v>154</v>
      </c>
      <c r="CJ81" s="8">
        <v>144</v>
      </c>
      <c r="CK81" s="8">
        <v>156</v>
      </c>
      <c r="CL81" s="8">
        <v>140</v>
      </c>
      <c r="CM81" s="8">
        <v>159</v>
      </c>
      <c r="CN81" s="8">
        <v>172</v>
      </c>
      <c r="CO81" s="8">
        <v>171</v>
      </c>
      <c r="CP81" s="8">
        <v>142</v>
      </c>
      <c r="CQ81" s="8">
        <v>163</v>
      </c>
      <c r="CR81" s="8">
        <v>132</v>
      </c>
      <c r="CS81" s="8">
        <v>141</v>
      </c>
      <c r="CT81" s="8">
        <v>137</v>
      </c>
      <c r="CU81" s="8">
        <v>121</v>
      </c>
      <c r="CV81" s="8">
        <v>118</v>
      </c>
      <c r="CW81" s="8">
        <v>112</v>
      </c>
      <c r="CX81" s="8">
        <v>143</v>
      </c>
      <c r="CY81" s="8">
        <v>115</v>
      </c>
      <c r="CZ81" s="8">
        <v>93</v>
      </c>
      <c r="DA81" s="8">
        <v>135</v>
      </c>
      <c r="DB81" s="8">
        <v>116</v>
      </c>
      <c r="DC81" s="8">
        <v>107</v>
      </c>
      <c r="DD81" s="8">
        <v>122</v>
      </c>
      <c r="DE81" s="8">
        <v>119</v>
      </c>
      <c r="DF81" s="8">
        <v>148</v>
      </c>
      <c r="DG81" s="8">
        <v>147</v>
      </c>
      <c r="DH81" s="8">
        <v>114</v>
      </c>
      <c r="DI81" s="8">
        <v>113</v>
      </c>
      <c r="DJ81" s="8">
        <v>109</v>
      </c>
      <c r="DK81" s="8">
        <v>89</v>
      </c>
      <c r="DL81" s="8">
        <v>76</v>
      </c>
      <c r="DM81" s="8">
        <v>77</v>
      </c>
      <c r="DN81" s="8">
        <v>52</v>
      </c>
      <c r="DO81" s="8">
        <v>63</v>
      </c>
      <c r="DP81" s="8">
        <v>52</v>
      </c>
      <c r="DQ81" s="8">
        <v>49</v>
      </c>
      <c r="DR81" s="8">
        <v>46</v>
      </c>
      <c r="DS81" s="8">
        <v>31</v>
      </c>
      <c r="DT81" s="8">
        <v>25</v>
      </c>
      <c r="DU81" s="8">
        <v>31</v>
      </c>
      <c r="DV81" s="8">
        <v>78</v>
      </c>
      <c r="DW81" s="8">
        <f t="shared" si="4"/>
        <v>5730</v>
      </c>
      <c r="DX81" s="8">
        <f t="shared" si="5"/>
        <v>599</v>
      </c>
      <c r="DY81" s="8">
        <f t="shared" si="6"/>
        <v>2708</v>
      </c>
      <c r="DZ81" s="8">
        <f t="shared" si="7"/>
        <v>2208</v>
      </c>
    </row>
    <row r="82" spans="1:130" x14ac:dyDescent="0.2">
      <c r="A82" t="s">
        <v>210</v>
      </c>
      <c r="B82" t="s">
        <v>289</v>
      </c>
      <c r="C82" t="s">
        <v>290</v>
      </c>
      <c r="D82" s="8">
        <f>SUM(Table3253[[#This Row],[0]:[90]])</f>
        <v>16946</v>
      </c>
      <c r="E82" s="8">
        <f>SUM(Table3253[[#This Row],[0]:[15]])</f>
        <v>3107</v>
      </c>
      <c r="F82" s="8">
        <f>SUM(Table3253[[#This Row],[16]:[64]])</f>
        <v>10317</v>
      </c>
      <c r="G82" s="8">
        <f>SUM(Table3253[[#This Row],[65]:[90]])</f>
        <v>3522</v>
      </c>
      <c r="H82" s="8">
        <f>SUM(Table3253[[#This Row],[85]:[90]])</f>
        <v>432</v>
      </c>
      <c r="I82" s="8">
        <f>SUM(Table3253[[#This Row],[0]:[17]])</f>
        <v>3482</v>
      </c>
      <c r="J82" s="8">
        <f>SUM(Table3253[[#This Row],[18]:[64]])</f>
        <v>9942</v>
      </c>
      <c r="K82" s="8">
        <f>SUM(Table3253[[#This Row],[0]:[4]])</f>
        <v>892</v>
      </c>
      <c r="L82" s="8">
        <f>SUM(Table3253[[#This Row],[5]:[15]])</f>
        <v>2215</v>
      </c>
      <c r="M82" s="8">
        <f>SUM(Table3253[[#This Row],[16]:[24]])</f>
        <v>1647</v>
      </c>
      <c r="N82" s="8">
        <f>SUM(Table3253[[#This Row],[25]:[49]])</f>
        <v>5032</v>
      </c>
      <c r="O82" s="8">
        <f>SUM(Table3253[[#This Row],[50]:[64]])</f>
        <v>3638</v>
      </c>
      <c r="P82" s="8">
        <f>SUM(Table3253[[#This Row],[65]:[74]])</f>
        <v>1983</v>
      </c>
      <c r="Q82" s="8">
        <f>SUM(Table3253[[#This Row],[75]:[84]])</f>
        <v>1107</v>
      </c>
      <c r="R82" s="8">
        <f>SUM(Table3253[[#This Row],[5]:[9]])</f>
        <v>1008</v>
      </c>
      <c r="S82" s="8">
        <f>SUM(Table3253[[#This Row],[10]:[14]])</f>
        <v>1017</v>
      </c>
      <c r="T82" s="8">
        <f>SUM(Table3253[[#This Row],[15]:[19]])</f>
        <v>927</v>
      </c>
      <c r="U82" s="8">
        <f>SUM(Table3253[[#This Row],[20]:[24]])</f>
        <v>910</v>
      </c>
      <c r="V82" s="8">
        <f>SUM(Table3253[[#This Row],[25]:[29]])</f>
        <v>995</v>
      </c>
      <c r="W82" s="8">
        <f>SUM(Table3253[[#This Row],[30]:[34]])</f>
        <v>1080</v>
      </c>
      <c r="X82" s="8">
        <f>SUM(Table3253[[#This Row],[35]:[39]])</f>
        <v>1057</v>
      </c>
      <c r="Y82" s="8">
        <f>SUM(Table3253[[#This Row],[40]:[44]])</f>
        <v>949</v>
      </c>
      <c r="Z82" s="8">
        <f>SUM(Table3253[[#This Row],[45]:[49]])</f>
        <v>951</v>
      </c>
      <c r="AA82" s="8">
        <f>SUM(Table3253[[#This Row],[50]:[54]])</f>
        <v>1183</v>
      </c>
      <c r="AB82" s="8">
        <f>SUM(Table3253[[#This Row],[55]:[59]])</f>
        <v>1336</v>
      </c>
      <c r="AC82" s="8">
        <f>SUM(Table3253[[#This Row],[60]:[64]])</f>
        <v>1119</v>
      </c>
      <c r="AD82" s="8">
        <f>SUM(Table3253[[#This Row],[65]:[69]])</f>
        <v>1007</v>
      </c>
      <c r="AE82" s="8">
        <f>SUM(Table3253[[#This Row],[70]:[74]])</f>
        <v>976</v>
      </c>
      <c r="AF82" s="8">
        <f>SUM(Table3253[[#This Row],[75]:[79]])</f>
        <v>708</v>
      </c>
      <c r="AG82" s="8">
        <f>SUM(Table3253[[#This Row],[80]:[84]])</f>
        <v>399</v>
      </c>
      <c r="AH82" s="8">
        <f>SUM(Table3253[[#This Row],[85]:[89]])</f>
        <v>291</v>
      </c>
      <c r="AI82" s="8">
        <f>Table3253[[#This Row],[90]]</f>
        <v>141</v>
      </c>
      <c r="AJ82" s="8">
        <v>187</v>
      </c>
      <c r="AK82" s="8">
        <v>158</v>
      </c>
      <c r="AL82" s="8">
        <v>187</v>
      </c>
      <c r="AM82" s="8">
        <v>172</v>
      </c>
      <c r="AN82" s="8">
        <v>188</v>
      </c>
      <c r="AO82" s="8">
        <v>196</v>
      </c>
      <c r="AP82" s="8">
        <v>207</v>
      </c>
      <c r="AQ82" s="8">
        <v>193</v>
      </c>
      <c r="AR82" s="8">
        <v>219</v>
      </c>
      <c r="AS82" s="8">
        <v>193</v>
      </c>
      <c r="AT82" s="8">
        <v>222</v>
      </c>
      <c r="AU82" s="8">
        <v>204</v>
      </c>
      <c r="AV82" s="8">
        <v>180</v>
      </c>
      <c r="AW82" s="8">
        <v>189</v>
      </c>
      <c r="AX82" s="8">
        <v>222</v>
      </c>
      <c r="AY82" s="8">
        <v>190</v>
      </c>
      <c r="AZ82" s="8">
        <v>192</v>
      </c>
      <c r="BA82" s="8">
        <v>183</v>
      </c>
      <c r="BB82" s="8">
        <v>187</v>
      </c>
      <c r="BC82" s="8">
        <v>175</v>
      </c>
      <c r="BD82" s="8">
        <v>222</v>
      </c>
      <c r="BE82" s="8">
        <v>185</v>
      </c>
      <c r="BF82" s="8">
        <v>163</v>
      </c>
      <c r="BG82" s="8">
        <v>176</v>
      </c>
      <c r="BH82" s="8">
        <v>164</v>
      </c>
      <c r="BI82" s="8">
        <v>186</v>
      </c>
      <c r="BJ82" s="8">
        <v>181</v>
      </c>
      <c r="BK82" s="8">
        <v>195</v>
      </c>
      <c r="BL82" s="8">
        <v>234</v>
      </c>
      <c r="BM82" s="8">
        <v>199</v>
      </c>
      <c r="BN82" s="8">
        <v>215</v>
      </c>
      <c r="BO82" s="8">
        <v>224</v>
      </c>
      <c r="BP82" s="8">
        <v>211</v>
      </c>
      <c r="BQ82" s="8">
        <v>227</v>
      </c>
      <c r="BR82" s="8">
        <v>203</v>
      </c>
      <c r="BS82" s="8">
        <v>189</v>
      </c>
      <c r="BT82" s="8">
        <v>224</v>
      </c>
      <c r="BU82" s="8">
        <v>221</v>
      </c>
      <c r="BV82" s="8">
        <v>199</v>
      </c>
      <c r="BW82" s="8">
        <v>224</v>
      </c>
      <c r="BX82" s="8">
        <v>182</v>
      </c>
      <c r="BY82" s="8">
        <v>214</v>
      </c>
      <c r="BZ82" s="8">
        <v>196</v>
      </c>
      <c r="CA82" s="8">
        <v>178</v>
      </c>
      <c r="CB82" s="8">
        <v>179</v>
      </c>
      <c r="CC82" s="8">
        <v>175</v>
      </c>
      <c r="CD82" s="8">
        <v>176</v>
      </c>
      <c r="CE82" s="8">
        <v>181</v>
      </c>
      <c r="CF82" s="8">
        <v>170</v>
      </c>
      <c r="CG82" s="8">
        <v>249</v>
      </c>
      <c r="CH82" s="8">
        <v>233</v>
      </c>
      <c r="CI82" s="8">
        <v>243</v>
      </c>
      <c r="CJ82" s="8">
        <v>239</v>
      </c>
      <c r="CK82" s="8">
        <v>233</v>
      </c>
      <c r="CL82" s="8">
        <v>235</v>
      </c>
      <c r="CM82" s="8">
        <v>269</v>
      </c>
      <c r="CN82" s="8">
        <v>277</v>
      </c>
      <c r="CO82" s="8">
        <v>241</v>
      </c>
      <c r="CP82" s="8">
        <v>274</v>
      </c>
      <c r="CQ82" s="8">
        <v>275</v>
      </c>
      <c r="CR82" s="8">
        <v>233</v>
      </c>
      <c r="CS82" s="8">
        <v>216</v>
      </c>
      <c r="CT82" s="8">
        <v>200</v>
      </c>
      <c r="CU82" s="8">
        <v>252</v>
      </c>
      <c r="CV82" s="8">
        <v>218</v>
      </c>
      <c r="CW82" s="8">
        <v>231</v>
      </c>
      <c r="CX82" s="8">
        <v>208</v>
      </c>
      <c r="CY82" s="8">
        <v>191</v>
      </c>
      <c r="CZ82" s="8">
        <v>200</v>
      </c>
      <c r="DA82" s="8">
        <v>177</v>
      </c>
      <c r="DB82" s="8">
        <v>176</v>
      </c>
      <c r="DC82" s="8">
        <v>192</v>
      </c>
      <c r="DD82" s="8">
        <v>204</v>
      </c>
      <c r="DE82" s="8">
        <v>210</v>
      </c>
      <c r="DF82" s="8">
        <v>194</v>
      </c>
      <c r="DG82" s="8">
        <v>223</v>
      </c>
      <c r="DH82" s="8">
        <v>142</v>
      </c>
      <c r="DI82" s="8">
        <v>138</v>
      </c>
      <c r="DJ82" s="8">
        <v>109</v>
      </c>
      <c r="DK82" s="8">
        <v>96</v>
      </c>
      <c r="DL82" s="8">
        <v>85</v>
      </c>
      <c r="DM82" s="8">
        <v>97</v>
      </c>
      <c r="DN82" s="8">
        <v>68</v>
      </c>
      <c r="DO82" s="8">
        <v>74</v>
      </c>
      <c r="DP82" s="8">
        <v>75</v>
      </c>
      <c r="DQ82" s="8">
        <v>72</v>
      </c>
      <c r="DR82" s="8">
        <v>62</v>
      </c>
      <c r="DS82" s="8">
        <v>55</v>
      </c>
      <c r="DT82" s="8">
        <v>51</v>
      </c>
      <c r="DU82" s="8">
        <v>51</v>
      </c>
      <c r="DV82" s="8">
        <v>141</v>
      </c>
      <c r="DW82" s="8">
        <f t="shared" si="4"/>
        <v>10317</v>
      </c>
      <c r="DX82" s="8">
        <f t="shared" si="5"/>
        <v>1272</v>
      </c>
      <c r="DY82" s="8">
        <f t="shared" si="6"/>
        <v>5032</v>
      </c>
      <c r="DZ82" s="8">
        <f t="shared" si="7"/>
        <v>3638</v>
      </c>
    </row>
    <row r="83" spans="1:130" x14ac:dyDescent="0.2">
      <c r="A83" t="s">
        <v>210</v>
      </c>
      <c r="B83" t="s">
        <v>291</v>
      </c>
      <c r="C83" t="s">
        <v>188</v>
      </c>
      <c r="D83" s="8">
        <f>SUM(Table3253[[#This Row],[0]:[90]])</f>
        <v>11439</v>
      </c>
      <c r="E83" s="8">
        <f>SUM(Table3253[[#This Row],[0]:[15]])</f>
        <v>1966</v>
      </c>
      <c r="F83" s="8">
        <f>SUM(Table3253[[#This Row],[16]:[64]])</f>
        <v>7039</v>
      </c>
      <c r="G83" s="8">
        <f>SUM(Table3253[[#This Row],[65]:[90]])</f>
        <v>2434</v>
      </c>
      <c r="H83" s="8">
        <f>SUM(Table3253[[#This Row],[85]:[90]])</f>
        <v>218</v>
      </c>
      <c r="I83" s="8">
        <f>SUM(Table3253[[#This Row],[0]:[17]])</f>
        <v>2218</v>
      </c>
      <c r="J83" s="8">
        <f>SUM(Table3253[[#This Row],[18]:[64]])</f>
        <v>6787</v>
      </c>
      <c r="K83" s="8">
        <f>SUM(Table3253[[#This Row],[0]:[4]])</f>
        <v>539</v>
      </c>
      <c r="L83" s="8">
        <f>SUM(Table3253[[#This Row],[5]:[15]])</f>
        <v>1427</v>
      </c>
      <c r="M83" s="8">
        <f>SUM(Table3253[[#This Row],[16]:[24]])</f>
        <v>1167</v>
      </c>
      <c r="N83" s="8">
        <f>SUM(Table3253[[#This Row],[25]:[49]])</f>
        <v>3463</v>
      </c>
      <c r="O83" s="8">
        <f>SUM(Table3253[[#This Row],[50]:[64]])</f>
        <v>2409</v>
      </c>
      <c r="P83" s="8">
        <f>SUM(Table3253[[#This Row],[65]:[74]])</f>
        <v>1411</v>
      </c>
      <c r="Q83" s="8">
        <f>SUM(Table3253[[#This Row],[75]:[84]])</f>
        <v>805</v>
      </c>
      <c r="R83" s="8">
        <f>SUM(Table3253[[#This Row],[5]:[9]])</f>
        <v>577</v>
      </c>
      <c r="S83" s="8">
        <f>SUM(Table3253[[#This Row],[10]:[14]])</f>
        <v>699</v>
      </c>
      <c r="T83" s="8">
        <f>SUM(Table3253[[#This Row],[15]:[19]])</f>
        <v>654</v>
      </c>
      <c r="U83" s="8">
        <f>SUM(Table3253[[#This Row],[20]:[24]])</f>
        <v>664</v>
      </c>
      <c r="V83" s="8">
        <f>SUM(Table3253[[#This Row],[25]:[29]])</f>
        <v>609</v>
      </c>
      <c r="W83" s="8">
        <f>SUM(Table3253[[#This Row],[30]:[34]])</f>
        <v>717</v>
      </c>
      <c r="X83" s="8">
        <f>SUM(Table3253[[#This Row],[35]:[39]])</f>
        <v>692</v>
      </c>
      <c r="Y83" s="8">
        <f>SUM(Table3253[[#This Row],[40]:[44]])</f>
        <v>756</v>
      </c>
      <c r="Z83" s="8">
        <f>SUM(Table3253[[#This Row],[45]:[49]])</f>
        <v>689</v>
      </c>
      <c r="AA83" s="8">
        <f>SUM(Table3253[[#This Row],[50]:[54]])</f>
        <v>798</v>
      </c>
      <c r="AB83" s="8">
        <f>SUM(Table3253[[#This Row],[55]:[59]])</f>
        <v>842</v>
      </c>
      <c r="AC83" s="8">
        <f>SUM(Table3253[[#This Row],[60]:[64]])</f>
        <v>769</v>
      </c>
      <c r="AD83" s="8">
        <f>SUM(Table3253[[#This Row],[65]:[69]])</f>
        <v>746</v>
      </c>
      <c r="AE83" s="8">
        <f>SUM(Table3253[[#This Row],[70]:[74]])</f>
        <v>665</v>
      </c>
      <c r="AF83" s="8">
        <f>SUM(Table3253[[#This Row],[75]:[79]])</f>
        <v>500</v>
      </c>
      <c r="AG83" s="8">
        <f>SUM(Table3253[[#This Row],[80]:[84]])</f>
        <v>305</v>
      </c>
      <c r="AH83" s="8">
        <f>SUM(Table3253[[#This Row],[85]:[89]])</f>
        <v>134</v>
      </c>
      <c r="AI83" s="8">
        <f>Table3253[[#This Row],[90]]</f>
        <v>84</v>
      </c>
      <c r="AJ83" s="8">
        <v>127</v>
      </c>
      <c r="AK83" s="8">
        <v>108</v>
      </c>
      <c r="AL83" s="8">
        <v>110</v>
      </c>
      <c r="AM83" s="8">
        <v>101</v>
      </c>
      <c r="AN83" s="8">
        <v>93</v>
      </c>
      <c r="AO83" s="8">
        <v>113</v>
      </c>
      <c r="AP83" s="8">
        <v>121</v>
      </c>
      <c r="AQ83" s="8">
        <v>124</v>
      </c>
      <c r="AR83" s="8">
        <v>113</v>
      </c>
      <c r="AS83" s="8">
        <v>106</v>
      </c>
      <c r="AT83" s="8">
        <v>144</v>
      </c>
      <c r="AU83" s="8">
        <v>144</v>
      </c>
      <c r="AV83" s="8">
        <v>133</v>
      </c>
      <c r="AW83" s="8">
        <v>136</v>
      </c>
      <c r="AX83" s="8">
        <v>142</v>
      </c>
      <c r="AY83" s="8">
        <v>151</v>
      </c>
      <c r="AZ83" s="8">
        <v>135</v>
      </c>
      <c r="BA83" s="8">
        <v>117</v>
      </c>
      <c r="BB83" s="8">
        <v>127</v>
      </c>
      <c r="BC83" s="8">
        <v>124</v>
      </c>
      <c r="BD83" s="8">
        <v>164</v>
      </c>
      <c r="BE83" s="8">
        <v>136</v>
      </c>
      <c r="BF83" s="8">
        <v>126</v>
      </c>
      <c r="BG83" s="8">
        <v>132</v>
      </c>
      <c r="BH83" s="8">
        <v>106</v>
      </c>
      <c r="BI83" s="8">
        <v>109</v>
      </c>
      <c r="BJ83" s="8">
        <v>120</v>
      </c>
      <c r="BK83" s="8">
        <v>134</v>
      </c>
      <c r="BL83" s="8">
        <v>122</v>
      </c>
      <c r="BM83" s="8">
        <v>124</v>
      </c>
      <c r="BN83" s="8">
        <v>145</v>
      </c>
      <c r="BO83" s="8">
        <v>139</v>
      </c>
      <c r="BP83" s="8">
        <v>139</v>
      </c>
      <c r="BQ83" s="8">
        <v>158</v>
      </c>
      <c r="BR83" s="8">
        <v>136</v>
      </c>
      <c r="BS83" s="8">
        <v>133</v>
      </c>
      <c r="BT83" s="8">
        <v>151</v>
      </c>
      <c r="BU83" s="8">
        <v>138</v>
      </c>
      <c r="BV83" s="8">
        <v>133</v>
      </c>
      <c r="BW83" s="8">
        <v>137</v>
      </c>
      <c r="BX83" s="8">
        <v>161</v>
      </c>
      <c r="BY83" s="8">
        <v>177</v>
      </c>
      <c r="BZ83" s="8">
        <v>136</v>
      </c>
      <c r="CA83" s="8">
        <v>140</v>
      </c>
      <c r="CB83" s="8">
        <v>142</v>
      </c>
      <c r="CC83" s="8">
        <v>125</v>
      </c>
      <c r="CD83" s="8">
        <v>125</v>
      </c>
      <c r="CE83" s="8">
        <v>135</v>
      </c>
      <c r="CF83" s="8">
        <v>139</v>
      </c>
      <c r="CG83" s="8">
        <v>165</v>
      </c>
      <c r="CH83" s="8">
        <v>155</v>
      </c>
      <c r="CI83" s="8">
        <v>165</v>
      </c>
      <c r="CJ83" s="8">
        <v>162</v>
      </c>
      <c r="CK83" s="8">
        <v>156</v>
      </c>
      <c r="CL83" s="8">
        <v>160</v>
      </c>
      <c r="CM83" s="8">
        <v>158</v>
      </c>
      <c r="CN83" s="8">
        <v>168</v>
      </c>
      <c r="CO83" s="8">
        <v>176</v>
      </c>
      <c r="CP83" s="8">
        <v>166</v>
      </c>
      <c r="CQ83" s="8">
        <v>174</v>
      </c>
      <c r="CR83" s="8">
        <v>156</v>
      </c>
      <c r="CS83" s="8">
        <v>166</v>
      </c>
      <c r="CT83" s="8">
        <v>136</v>
      </c>
      <c r="CU83" s="8">
        <v>130</v>
      </c>
      <c r="CV83" s="8">
        <v>181</v>
      </c>
      <c r="CW83" s="8">
        <v>159</v>
      </c>
      <c r="CX83" s="8">
        <v>162</v>
      </c>
      <c r="CY83" s="8">
        <v>142</v>
      </c>
      <c r="CZ83" s="8">
        <v>145</v>
      </c>
      <c r="DA83" s="8">
        <v>138</v>
      </c>
      <c r="DB83" s="8">
        <v>134</v>
      </c>
      <c r="DC83" s="8">
        <v>128</v>
      </c>
      <c r="DD83" s="8">
        <v>143</v>
      </c>
      <c r="DE83" s="8">
        <v>139</v>
      </c>
      <c r="DF83" s="8">
        <v>121</v>
      </c>
      <c r="DG83" s="8">
        <v>162</v>
      </c>
      <c r="DH83" s="8">
        <v>131</v>
      </c>
      <c r="DI83" s="8">
        <v>73</v>
      </c>
      <c r="DJ83" s="8">
        <v>70</v>
      </c>
      <c r="DK83" s="8">
        <v>64</v>
      </c>
      <c r="DL83" s="8">
        <v>82</v>
      </c>
      <c r="DM83" s="8">
        <v>56</v>
      </c>
      <c r="DN83" s="8">
        <v>59</v>
      </c>
      <c r="DO83" s="8">
        <v>56</v>
      </c>
      <c r="DP83" s="8">
        <v>52</v>
      </c>
      <c r="DQ83" s="8">
        <v>45</v>
      </c>
      <c r="DR83" s="8">
        <v>32</v>
      </c>
      <c r="DS83" s="8">
        <v>24</v>
      </c>
      <c r="DT83" s="8">
        <v>19</v>
      </c>
      <c r="DU83" s="8">
        <v>14</v>
      </c>
      <c r="DV83" s="8">
        <v>84</v>
      </c>
      <c r="DW83" s="8">
        <f t="shared" si="4"/>
        <v>7039</v>
      </c>
      <c r="DX83" s="8">
        <f t="shared" si="5"/>
        <v>915</v>
      </c>
      <c r="DY83" s="8">
        <f t="shared" si="6"/>
        <v>3463</v>
      </c>
      <c r="DZ83" s="8">
        <f t="shared" si="7"/>
        <v>2409</v>
      </c>
    </row>
    <row r="84" spans="1:130" x14ac:dyDescent="0.2">
      <c r="A84" t="s">
        <v>210</v>
      </c>
      <c r="B84" t="s">
        <v>292</v>
      </c>
      <c r="C84" t="s">
        <v>190</v>
      </c>
      <c r="D84" s="8">
        <f>SUM(Table3253[[#This Row],[0]:[90]])</f>
        <v>10673</v>
      </c>
      <c r="E84" s="8">
        <f>SUM(Table3253[[#This Row],[0]:[15]])</f>
        <v>1783</v>
      </c>
      <c r="F84" s="8">
        <f>SUM(Table3253[[#This Row],[16]:[64]])</f>
        <v>6406</v>
      </c>
      <c r="G84" s="8">
        <f>SUM(Table3253[[#This Row],[65]:[90]])</f>
        <v>2484</v>
      </c>
      <c r="H84" s="8">
        <f>SUM(Table3253[[#This Row],[85]:[90]])</f>
        <v>323</v>
      </c>
      <c r="I84" s="8">
        <f>SUM(Table3253[[#This Row],[0]:[17]])</f>
        <v>2029</v>
      </c>
      <c r="J84" s="8">
        <f>SUM(Table3253[[#This Row],[18]:[64]])</f>
        <v>6160</v>
      </c>
      <c r="K84" s="8">
        <f>SUM(Table3253[[#This Row],[0]:[4]])</f>
        <v>442</v>
      </c>
      <c r="L84" s="8">
        <f>SUM(Table3253[[#This Row],[5]:[15]])</f>
        <v>1341</v>
      </c>
      <c r="M84" s="8">
        <f>SUM(Table3253[[#This Row],[16]:[24]])</f>
        <v>969</v>
      </c>
      <c r="N84" s="8">
        <f>SUM(Table3253[[#This Row],[25]:[49]])</f>
        <v>3023</v>
      </c>
      <c r="O84" s="8">
        <f>SUM(Table3253[[#This Row],[50]:[64]])</f>
        <v>2414</v>
      </c>
      <c r="P84" s="8">
        <f>SUM(Table3253[[#This Row],[65]:[74]])</f>
        <v>1357</v>
      </c>
      <c r="Q84" s="8">
        <f>SUM(Table3253[[#This Row],[75]:[84]])</f>
        <v>804</v>
      </c>
      <c r="R84" s="8">
        <f>SUM(Table3253[[#This Row],[5]:[9]])</f>
        <v>563</v>
      </c>
      <c r="S84" s="8">
        <f>SUM(Table3253[[#This Row],[10]:[14]])</f>
        <v>657</v>
      </c>
      <c r="T84" s="8">
        <f>SUM(Table3253[[#This Row],[15]:[19]])</f>
        <v>601</v>
      </c>
      <c r="U84" s="8">
        <f>SUM(Table3253[[#This Row],[20]:[24]])</f>
        <v>489</v>
      </c>
      <c r="V84" s="8">
        <f>SUM(Table3253[[#This Row],[25]:[29]])</f>
        <v>562</v>
      </c>
      <c r="W84" s="8">
        <f>SUM(Table3253[[#This Row],[30]:[34]])</f>
        <v>614</v>
      </c>
      <c r="X84" s="8">
        <f>SUM(Table3253[[#This Row],[35]:[39]])</f>
        <v>605</v>
      </c>
      <c r="Y84" s="8">
        <f>SUM(Table3253[[#This Row],[40]:[44]])</f>
        <v>615</v>
      </c>
      <c r="Z84" s="8">
        <f>SUM(Table3253[[#This Row],[45]:[49]])</f>
        <v>627</v>
      </c>
      <c r="AA84" s="8">
        <f>SUM(Table3253[[#This Row],[50]:[54]])</f>
        <v>836</v>
      </c>
      <c r="AB84" s="8">
        <f>SUM(Table3253[[#This Row],[55]:[59]])</f>
        <v>800</v>
      </c>
      <c r="AC84" s="8">
        <f>SUM(Table3253[[#This Row],[60]:[64]])</f>
        <v>778</v>
      </c>
      <c r="AD84" s="8">
        <f>SUM(Table3253[[#This Row],[65]:[69]])</f>
        <v>703</v>
      </c>
      <c r="AE84" s="8">
        <f>SUM(Table3253[[#This Row],[70]:[74]])</f>
        <v>654</v>
      </c>
      <c r="AF84" s="8">
        <f>SUM(Table3253[[#This Row],[75]:[79]])</f>
        <v>512</v>
      </c>
      <c r="AG84" s="8">
        <f>SUM(Table3253[[#This Row],[80]:[84]])</f>
        <v>292</v>
      </c>
      <c r="AH84" s="8">
        <f>SUM(Table3253[[#This Row],[85]:[89]])</f>
        <v>221</v>
      </c>
      <c r="AI84" s="8">
        <f>Table3253[[#This Row],[90]]</f>
        <v>102</v>
      </c>
      <c r="AJ84" s="8">
        <v>91</v>
      </c>
      <c r="AK84" s="8">
        <v>82</v>
      </c>
      <c r="AL84" s="8">
        <v>84</v>
      </c>
      <c r="AM84" s="8">
        <v>103</v>
      </c>
      <c r="AN84" s="8">
        <v>82</v>
      </c>
      <c r="AO84" s="8">
        <v>112</v>
      </c>
      <c r="AP84" s="8">
        <v>85</v>
      </c>
      <c r="AQ84" s="8">
        <v>116</v>
      </c>
      <c r="AR84" s="8">
        <v>104</v>
      </c>
      <c r="AS84" s="8">
        <v>146</v>
      </c>
      <c r="AT84" s="8">
        <v>119</v>
      </c>
      <c r="AU84" s="8">
        <v>132</v>
      </c>
      <c r="AV84" s="8">
        <v>123</v>
      </c>
      <c r="AW84" s="8">
        <v>140</v>
      </c>
      <c r="AX84" s="8">
        <v>143</v>
      </c>
      <c r="AY84" s="8">
        <v>121</v>
      </c>
      <c r="AZ84" s="8">
        <v>132</v>
      </c>
      <c r="BA84" s="8">
        <v>114</v>
      </c>
      <c r="BB84" s="8">
        <v>121</v>
      </c>
      <c r="BC84" s="8">
        <v>113</v>
      </c>
      <c r="BD84" s="8">
        <v>105</v>
      </c>
      <c r="BE84" s="8">
        <v>128</v>
      </c>
      <c r="BF84" s="8">
        <v>86</v>
      </c>
      <c r="BG84" s="8">
        <v>72</v>
      </c>
      <c r="BH84" s="8">
        <v>98</v>
      </c>
      <c r="BI84" s="8">
        <v>121</v>
      </c>
      <c r="BJ84" s="8">
        <v>93</v>
      </c>
      <c r="BK84" s="8">
        <v>105</v>
      </c>
      <c r="BL84" s="8">
        <v>105</v>
      </c>
      <c r="BM84" s="8">
        <v>138</v>
      </c>
      <c r="BN84" s="8">
        <v>118</v>
      </c>
      <c r="BO84" s="8">
        <v>128</v>
      </c>
      <c r="BP84" s="8">
        <v>121</v>
      </c>
      <c r="BQ84" s="8">
        <v>114</v>
      </c>
      <c r="BR84" s="8">
        <v>133</v>
      </c>
      <c r="BS84" s="8">
        <v>111</v>
      </c>
      <c r="BT84" s="8">
        <v>128</v>
      </c>
      <c r="BU84" s="8">
        <v>114</v>
      </c>
      <c r="BV84" s="8">
        <v>126</v>
      </c>
      <c r="BW84" s="8">
        <v>126</v>
      </c>
      <c r="BX84" s="8">
        <v>114</v>
      </c>
      <c r="BY84" s="8">
        <v>122</v>
      </c>
      <c r="BZ84" s="8">
        <v>118</v>
      </c>
      <c r="CA84" s="8">
        <v>127</v>
      </c>
      <c r="CB84" s="8">
        <v>134</v>
      </c>
      <c r="CC84" s="8">
        <v>112</v>
      </c>
      <c r="CD84" s="8">
        <v>133</v>
      </c>
      <c r="CE84" s="8">
        <v>153</v>
      </c>
      <c r="CF84" s="8">
        <v>101</v>
      </c>
      <c r="CG84" s="8">
        <v>128</v>
      </c>
      <c r="CH84" s="8">
        <v>185</v>
      </c>
      <c r="CI84" s="8">
        <v>169</v>
      </c>
      <c r="CJ84" s="8">
        <v>155</v>
      </c>
      <c r="CK84" s="8">
        <v>176</v>
      </c>
      <c r="CL84" s="8">
        <v>151</v>
      </c>
      <c r="CM84" s="8">
        <v>160</v>
      </c>
      <c r="CN84" s="8">
        <v>185</v>
      </c>
      <c r="CO84" s="8">
        <v>165</v>
      </c>
      <c r="CP84" s="8">
        <v>161</v>
      </c>
      <c r="CQ84" s="8">
        <v>129</v>
      </c>
      <c r="CR84" s="8">
        <v>147</v>
      </c>
      <c r="CS84" s="8">
        <v>156</v>
      </c>
      <c r="CT84" s="8">
        <v>137</v>
      </c>
      <c r="CU84" s="8">
        <v>178</v>
      </c>
      <c r="CV84" s="8">
        <v>160</v>
      </c>
      <c r="CW84" s="8">
        <v>152</v>
      </c>
      <c r="CX84" s="8">
        <v>156</v>
      </c>
      <c r="CY84" s="8">
        <v>119</v>
      </c>
      <c r="CZ84" s="8">
        <v>137</v>
      </c>
      <c r="DA84" s="8">
        <v>139</v>
      </c>
      <c r="DB84" s="8">
        <v>155</v>
      </c>
      <c r="DC84" s="8">
        <v>130</v>
      </c>
      <c r="DD84" s="8">
        <v>123</v>
      </c>
      <c r="DE84" s="8">
        <v>119</v>
      </c>
      <c r="DF84" s="8">
        <v>127</v>
      </c>
      <c r="DG84" s="8">
        <v>130</v>
      </c>
      <c r="DH84" s="8">
        <v>103</v>
      </c>
      <c r="DI84" s="8">
        <v>97</v>
      </c>
      <c r="DJ84" s="8">
        <v>97</v>
      </c>
      <c r="DK84" s="8">
        <v>85</v>
      </c>
      <c r="DL84" s="8">
        <v>61</v>
      </c>
      <c r="DM84" s="8">
        <v>67</v>
      </c>
      <c r="DN84" s="8">
        <v>59</v>
      </c>
      <c r="DO84" s="8">
        <v>50</v>
      </c>
      <c r="DP84" s="8">
        <v>55</v>
      </c>
      <c r="DQ84" s="8">
        <v>47</v>
      </c>
      <c r="DR84" s="8">
        <v>48</v>
      </c>
      <c r="DS84" s="8">
        <v>42</v>
      </c>
      <c r="DT84" s="8">
        <v>42</v>
      </c>
      <c r="DU84" s="8">
        <v>42</v>
      </c>
      <c r="DV84" s="8">
        <v>102</v>
      </c>
      <c r="DW84" s="8">
        <f t="shared" si="4"/>
        <v>6406</v>
      </c>
      <c r="DX84" s="8">
        <f t="shared" si="5"/>
        <v>723</v>
      </c>
      <c r="DY84" s="8">
        <f t="shared" si="6"/>
        <v>3023</v>
      </c>
      <c r="DZ84" s="8">
        <f t="shared" si="7"/>
        <v>2414</v>
      </c>
    </row>
    <row r="85" spans="1:130" x14ac:dyDescent="0.2">
      <c r="A85" t="s">
        <v>210</v>
      </c>
      <c r="B85" t="s">
        <v>293</v>
      </c>
      <c r="C85" t="s">
        <v>294</v>
      </c>
      <c r="D85" s="8">
        <f>SUM(Table3253[[#This Row],[0]:[90]])</f>
        <v>5841</v>
      </c>
      <c r="E85" s="8">
        <f>SUM(Table3253[[#This Row],[0]:[15]])</f>
        <v>999</v>
      </c>
      <c r="F85" s="8">
        <f>SUM(Table3253[[#This Row],[16]:[64]])</f>
        <v>3614</v>
      </c>
      <c r="G85" s="8">
        <f>SUM(Table3253[[#This Row],[65]:[90]])</f>
        <v>1228</v>
      </c>
      <c r="H85" s="8">
        <f>SUM(Table3253[[#This Row],[85]:[90]])</f>
        <v>128</v>
      </c>
      <c r="I85" s="8">
        <f>SUM(Table3253[[#This Row],[0]:[17]])</f>
        <v>1104</v>
      </c>
      <c r="J85" s="8">
        <f>SUM(Table3253[[#This Row],[18]:[64]])</f>
        <v>3509</v>
      </c>
      <c r="K85" s="8">
        <f>SUM(Table3253[[#This Row],[0]:[4]])</f>
        <v>311</v>
      </c>
      <c r="L85" s="8">
        <f>SUM(Table3253[[#This Row],[5]:[15]])</f>
        <v>688</v>
      </c>
      <c r="M85" s="8">
        <f>SUM(Table3253[[#This Row],[16]:[24]])</f>
        <v>539</v>
      </c>
      <c r="N85" s="8">
        <f>SUM(Table3253[[#This Row],[25]:[49]])</f>
        <v>1807</v>
      </c>
      <c r="O85" s="8">
        <f>SUM(Table3253[[#This Row],[50]:[64]])</f>
        <v>1268</v>
      </c>
      <c r="P85" s="8">
        <f>SUM(Table3253[[#This Row],[65]:[74]])</f>
        <v>633</v>
      </c>
      <c r="Q85" s="8">
        <f>SUM(Table3253[[#This Row],[75]:[84]])</f>
        <v>467</v>
      </c>
      <c r="R85" s="8">
        <f>SUM(Table3253[[#This Row],[5]:[9]])</f>
        <v>285</v>
      </c>
      <c r="S85" s="8">
        <f>SUM(Table3253[[#This Row],[10]:[14]])</f>
        <v>340</v>
      </c>
      <c r="T85" s="8">
        <f>SUM(Table3253[[#This Row],[15]:[19]])</f>
        <v>281</v>
      </c>
      <c r="U85" s="8">
        <f>SUM(Table3253[[#This Row],[20]:[24]])</f>
        <v>321</v>
      </c>
      <c r="V85" s="8">
        <f>SUM(Table3253[[#This Row],[25]:[29]])</f>
        <v>381</v>
      </c>
      <c r="W85" s="8">
        <f>SUM(Table3253[[#This Row],[30]:[34]])</f>
        <v>388</v>
      </c>
      <c r="X85" s="8">
        <f>SUM(Table3253[[#This Row],[35]:[39]])</f>
        <v>357</v>
      </c>
      <c r="Y85" s="8">
        <f>SUM(Table3253[[#This Row],[40]:[44]])</f>
        <v>325</v>
      </c>
      <c r="Z85" s="8">
        <f>SUM(Table3253[[#This Row],[45]:[49]])</f>
        <v>356</v>
      </c>
      <c r="AA85" s="8">
        <f>SUM(Table3253[[#This Row],[50]:[54]])</f>
        <v>390</v>
      </c>
      <c r="AB85" s="8">
        <f>SUM(Table3253[[#This Row],[55]:[59]])</f>
        <v>482</v>
      </c>
      <c r="AC85" s="8">
        <f>SUM(Table3253[[#This Row],[60]:[64]])</f>
        <v>396</v>
      </c>
      <c r="AD85" s="8">
        <f>SUM(Table3253[[#This Row],[65]:[69]])</f>
        <v>316</v>
      </c>
      <c r="AE85" s="8">
        <f>SUM(Table3253[[#This Row],[70]:[74]])</f>
        <v>317</v>
      </c>
      <c r="AF85" s="8">
        <f>SUM(Table3253[[#This Row],[75]:[79]])</f>
        <v>281</v>
      </c>
      <c r="AG85" s="8">
        <f>SUM(Table3253[[#This Row],[80]:[84]])</f>
        <v>186</v>
      </c>
      <c r="AH85" s="8">
        <f>SUM(Table3253[[#This Row],[85]:[89]])</f>
        <v>85</v>
      </c>
      <c r="AI85" s="8">
        <f>Table3253[[#This Row],[90]]</f>
        <v>43</v>
      </c>
      <c r="AJ85" s="8">
        <v>67</v>
      </c>
      <c r="AK85" s="8">
        <v>67</v>
      </c>
      <c r="AL85" s="8">
        <v>58</v>
      </c>
      <c r="AM85" s="8">
        <v>58</v>
      </c>
      <c r="AN85" s="8">
        <v>61</v>
      </c>
      <c r="AO85" s="8">
        <v>65</v>
      </c>
      <c r="AP85" s="8">
        <v>49</v>
      </c>
      <c r="AQ85" s="8">
        <v>54</v>
      </c>
      <c r="AR85" s="8">
        <v>53</v>
      </c>
      <c r="AS85" s="8">
        <v>64</v>
      </c>
      <c r="AT85" s="8">
        <v>80</v>
      </c>
      <c r="AU85" s="8">
        <v>65</v>
      </c>
      <c r="AV85" s="8">
        <v>73</v>
      </c>
      <c r="AW85" s="8">
        <v>58</v>
      </c>
      <c r="AX85" s="8">
        <v>64</v>
      </c>
      <c r="AY85" s="8">
        <v>63</v>
      </c>
      <c r="AZ85" s="8">
        <v>48</v>
      </c>
      <c r="BA85" s="8">
        <v>57</v>
      </c>
      <c r="BB85" s="8">
        <v>57</v>
      </c>
      <c r="BC85" s="8">
        <v>56</v>
      </c>
      <c r="BD85" s="8">
        <v>91</v>
      </c>
      <c r="BE85" s="8">
        <v>57</v>
      </c>
      <c r="BF85" s="8">
        <v>53</v>
      </c>
      <c r="BG85" s="8">
        <v>48</v>
      </c>
      <c r="BH85" s="8">
        <v>72</v>
      </c>
      <c r="BI85" s="8">
        <v>76</v>
      </c>
      <c r="BJ85" s="8">
        <v>73</v>
      </c>
      <c r="BK85" s="8">
        <v>74</v>
      </c>
      <c r="BL85" s="8">
        <v>84</v>
      </c>
      <c r="BM85" s="8">
        <v>74</v>
      </c>
      <c r="BN85" s="8">
        <v>83</v>
      </c>
      <c r="BO85" s="8">
        <v>95</v>
      </c>
      <c r="BP85" s="8">
        <v>71</v>
      </c>
      <c r="BQ85" s="8">
        <v>69</v>
      </c>
      <c r="BR85" s="8">
        <v>70</v>
      </c>
      <c r="BS85" s="8">
        <v>80</v>
      </c>
      <c r="BT85" s="8">
        <v>78</v>
      </c>
      <c r="BU85" s="8">
        <v>55</v>
      </c>
      <c r="BV85" s="8">
        <v>79</v>
      </c>
      <c r="BW85" s="8">
        <v>65</v>
      </c>
      <c r="BX85" s="8">
        <v>73</v>
      </c>
      <c r="BY85" s="8">
        <v>63</v>
      </c>
      <c r="BZ85" s="8">
        <v>65</v>
      </c>
      <c r="CA85" s="8">
        <v>66</v>
      </c>
      <c r="CB85" s="8">
        <v>58</v>
      </c>
      <c r="CC85" s="8">
        <v>67</v>
      </c>
      <c r="CD85" s="8">
        <v>83</v>
      </c>
      <c r="CE85" s="8">
        <v>65</v>
      </c>
      <c r="CF85" s="8">
        <v>76</v>
      </c>
      <c r="CG85" s="8">
        <v>65</v>
      </c>
      <c r="CH85" s="8">
        <v>77</v>
      </c>
      <c r="CI85" s="8">
        <v>87</v>
      </c>
      <c r="CJ85" s="8">
        <v>81</v>
      </c>
      <c r="CK85" s="8">
        <v>70</v>
      </c>
      <c r="CL85" s="8">
        <v>75</v>
      </c>
      <c r="CM85" s="8">
        <v>108</v>
      </c>
      <c r="CN85" s="8">
        <v>85</v>
      </c>
      <c r="CO85" s="8">
        <v>108</v>
      </c>
      <c r="CP85" s="8">
        <v>95</v>
      </c>
      <c r="CQ85" s="8">
        <v>86</v>
      </c>
      <c r="CR85" s="8">
        <v>91</v>
      </c>
      <c r="CS85" s="8">
        <v>86</v>
      </c>
      <c r="CT85" s="8">
        <v>71</v>
      </c>
      <c r="CU85" s="8">
        <v>88</v>
      </c>
      <c r="CV85" s="8">
        <v>60</v>
      </c>
      <c r="CW85" s="8">
        <v>71</v>
      </c>
      <c r="CX85" s="8">
        <v>61</v>
      </c>
      <c r="CY85" s="8">
        <v>72</v>
      </c>
      <c r="CZ85" s="8">
        <v>60</v>
      </c>
      <c r="DA85" s="8">
        <v>52</v>
      </c>
      <c r="DB85" s="8">
        <v>55</v>
      </c>
      <c r="DC85" s="8">
        <v>55</v>
      </c>
      <c r="DD85" s="8">
        <v>68</v>
      </c>
      <c r="DE85" s="8">
        <v>70</v>
      </c>
      <c r="DF85" s="8">
        <v>69</v>
      </c>
      <c r="DG85" s="8">
        <v>59</v>
      </c>
      <c r="DH85" s="8">
        <v>72</v>
      </c>
      <c r="DI85" s="8">
        <v>61</v>
      </c>
      <c r="DJ85" s="8">
        <v>46</v>
      </c>
      <c r="DK85" s="8">
        <v>43</v>
      </c>
      <c r="DL85" s="8">
        <v>47</v>
      </c>
      <c r="DM85" s="8">
        <v>40</v>
      </c>
      <c r="DN85" s="8">
        <v>30</v>
      </c>
      <c r="DO85" s="8">
        <v>33</v>
      </c>
      <c r="DP85" s="8">
        <v>36</v>
      </c>
      <c r="DQ85" s="8">
        <v>20</v>
      </c>
      <c r="DR85" s="8">
        <v>19</v>
      </c>
      <c r="DS85" s="8">
        <v>20</v>
      </c>
      <c r="DT85" s="8">
        <v>14</v>
      </c>
      <c r="DU85" s="8">
        <v>12</v>
      </c>
      <c r="DV85" s="8">
        <v>43</v>
      </c>
      <c r="DW85" s="8">
        <f t="shared" si="4"/>
        <v>3614</v>
      </c>
      <c r="DX85" s="8">
        <f t="shared" si="5"/>
        <v>434</v>
      </c>
      <c r="DY85" s="8">
        <f t="shared" si="6"/>
        <v>1807</v>
      </c>
      <c r="DZ85" s="8">
        <f t="shared" si="7"/>
        <v>1268</v>
      </c>
    </row>
    <row r="86" spans="1:130" x14ac:dyDescent="0.2">
      <c r="A86" t="s">
        <v>210</v>
      </c>
      <c r="B86" t="s">
        <v>295</v>
      </c>
      <c r="C86" t="s">
        <v>296</v>
      </c>
      <c r="D86" s="8">
        <f>SUM(Table3253[[#This Row],[0]:[90]])</f>
        <v>11493</v>
      </c>
      <c r="E86" s="8">
        <f>SUM(Table3253[[#This Row],[0]:[15]])</f>
        <v>2093</v>
      </c>
      <c r="F86" s="8">
        <f>SUM(Table3253[[#This Row],[16]:[64]])</f>
        <v>7155</v>
      </c>
      <c r="G86" s="8">
        <f>SUM(Table3253[[#This Row],[65]:[90]])</f>
        <v>2245</v>
      </c>
      <c r="H86" s="8">
        <f>SUM(Table3253[[#This Row],[85]:[90]])</f>
        <v>241</v>
      </c>
      <c r="I86" s="8">
        <f>SUM(Table3253[[#This Row],[0]:[17]])</f>
        <v>2370</v>
      </c>
      <c r="J86" s="8">
        <f>SUM(Table3253[[#This Row],[18]:[64]])</f>
        <v>6878</v>
      </c>
      <c r="K86" s="8">
        <f>SUM(Table3253[[#This Row],[0]:[4]])</f>
        <v>584</v>
      </c>
      <c r="L86" s="8">
        <f>SUM(Table3253[[#This Row],[5]:[15]])</f>
        <v>1509</v>
      </c>
      <c r="M86" s="8">
        <f>SUM(Table3253[[#This Row],[16]:[24]])</f>
        <v>1130</v>
      </c>
      <c r="N86" s="8">
        <f>SUM(Table3253[[#This Row],[25]:[49]])</f>
        <v>3411</v>
      </c>
      <c r="O86" s="8">
        <f>SUM(Table3253[[#This Row],[50]:[64]])</f>
        <v>2614</v>
      </c>
      <c r="P86" s="8">
        <f>SUM(Table3253[[#This Row],[65]:[74]])</f>
        <v>1258</v>
      </c>
      <c r="Q86" s="8">
        <f>SUM(Table3253[[#This Row],[75]:[84]])</f>
        <v>746</v>
      </c>
      <c r="R86" s="8">
        <f>SUM(Table3253[[#This Row],[5]:[9]])</f>
        <v>681</v>
      </c>
      <c r="S86" s="8">
        <f>SUM(Table3253[[#This Row],[10]:[14]])</f>
        <v>695</v>
      </c>
      <c r="T86" s="8">
        <f>SUM(Table3253[[#This Row],[15]:[19]])</f>
        <v>653</v>
      </c>
      <c r="U86" s="8">
        <f>SUM(Table3253[[#This Row],[20]:[24]])</f>
        <v>610</v>
      </c>
      <c r="V86" s="8">
        <f>SUM(Table3253[[#This Row],[25]:[29]])</f>
        <v>686</v>
      </c>
      <c r="W86" s="8">
        <f>SUM(Table3253[[#This Row],[30]:[34]])</f>
        <v>738</v>
      </c>
      <c r="X86" s="8">
        <f>SUM(Table3253[[#This Row],[35]:[39]])</f>
        <v>716</v>
      </c>
      <c r="Y86" s="8">
        <f>SUM(Table3253[[#This Row],[40]:[44]])</f>
        <v>640</v>
      </c>
      <c r="Z86" s="8">
        <f>SUM(Table3253[[#This Row],[45]:[49]])</f>
        <v>631</v>
      </c>
      <c r="AA86" s="8">
        <f>SUM(Table3253[[#This Row],[50]:[54]])</f>
        <v>858</v>
      </c>
      <c r="AB86" s="8">
        <f>SUM(Table3253[[#This Row],[55]:[59]])</f>
        <v>915</v>
      </c>
      <c r="AC86" s="8">
        <f>SUM(Table3253[[#This Row],[60]:[64]])</f>
        <v>841</v>
      </c>
      <c r="AD86" s="8">
        <f>SUM(Table3253[[#This Row],[65]:[69]])</f>
        <v>702</v>
      </c>
      <c r="AE86" s="8">
        <f>SUM(Table3253[[#This Row],[70]:[74]])</f>
        <v>556</v>
      </c>
      <c r="AF86" s="8">
        <f>SUM(Table3253[[#This Row],[75]:[79]])</f>
        <v>461</v>
      </c>
      <c r="AG86" s="8">
        <f>SUM(Table3253[[#This Row],[80]:[84]])</f>
        <v>285</v>
      </c>
      <c r="AH86" s="8">
        <f>SUM(Table3253[[#This Row],[85]:[89]])</f>
        <v>165</v>
      </c>
      <c r="AI86" s="8">
        <f>Table3253[[#This Row],[90]]</f>
        <v>76</v>
      </c>
      <c r="AJ86" s="8">
        <v>113</v>
      </c>
      <c r="AK86" s="8">
        <v>98</v>
      </c>
      <c r="AL86" s="8">
        <v>125</v>
      </c>
      <c r="AM86" s="8">
        <v>120</v>
      </c>
      <c r="AN86" s="8">
        <v>128</v>
      </c>
      <c r="AO86" s="8">
        <v>128</v>
      </c>
      <c r="AP86" s="8">
        <v>155</v>
      </c>
      <c r="AQ86" s="8">
        <v>120</v>
      </c>
      <c r="AR86" s="8">
        <v>132</v>
      </c>
      <c r="AS86" s="8">
        <v>146</v>
      </c>
      <c r="AT86" s="8">
        <v>142</v>
      </c>
      <c r="AU86" s="8">
        <v>136</v>
      </c>
      <c r="AV86" s="8">
        <v>141</v>
      </c>
      <c r="AW86" s="8">
        <v>138</v>
      </c>
      <c r="AX86" s="8">
        <v>138</v>
      </c>
      <c r="AY86" s="8">
        <v>133</v>
      </c>
      <c r="AZ86" s="8">
        <v>135</v>
      </c>
      <c r="BA86" s="8">
        <v>142</v>
      </c>
      <c r="BB86" s="8">
        <v>110</v>
      </c>
      <c r="BC86" s="8">
        <v>133</v>
      </c>
      <c r="BD86" s="8">
        <v>144</v>
      </c>
      <c r="BE86" s="8">
        <v>115</v>
      </c>
      <c r="BF86" s="8">
        <v>129</v>
      </c>
      <c r="BG86" s="8">
        <v>109</v>
      </c>
      <c r="BH86" s="8">
        <v>113</v>
      </c>
      <c r="BI86" s="8">
        <v>139</v>
      </c>
      <c r="BJ86" s="8">
        <v>152</v>
      </c>
      <c r="BK86" s="8">
        <v>132</v>
      </c>
      <c r="BL86" s="8">
        <v>131</v>
      </c>
      <c r="BM86" s="8">
        <v>132</v>
      </c>
      <c r="BN86" s="8">
        <v>164</v>
      </c>
      <c r="BO86" s="8">
        <v>146</v>
      </c>
      <c r="BP86" s="8">
        <v>139</v>
      </c>
      <c r="BQ86" s="8">
        <v>142</v>
      </c>
      <c r="BR86" s="8">
        <v>147</v>
      </c>
      <c r="BS86" s="8">
        <v>154</v>
      </c>
      <c r="BT86" s="8">
        <v>135</v>
      </c>
      <c r="BU86" s="8">
        <v>146</v>
      </c>
      <c r="BV86" s="8">
        <v>141</v>
      </c>
      <c r="BW86" s="8">
        <v>140</v>
      </c>
      <c r="BX86" s="8">
        <v>138</v>
      </c>
      <c r="BY86" s="8">
        <v>118</v>
      </c>
      <c r="BZ86" s="8">
        <v>124</v>
      </c>
      <c r="CA86" s="8">
        <v>131</v>
      </c>
      <c r="CB86" s="8">
        <v>129</v>
      </c>
      <c r="CC86" s="8">
        <v>114</v>
      </c>
      <c r="CD86" s="8">
        <v>117</v>
      </c>
      <c r="CE86" s="8">
        <v>143</v>
      </c>
      <c r="CF86" s="8">
        <v>128</v>
      </c>
      <c r="CG86" s="8">
        <v>129</v>
      </c>
      <c r="CH86" s="8">
        <v>163</v>
      </c>
      <c r="CI86" s="8">
        <v>154</v>
      </c>
      <c r="CJ86" s="8">
        <v>153</v>
      </c>
      <c r="CK86" s="8">
        <v>199</v>
      </c>
      <c r="CL86" s="8">
        <v>189</v>
      </c>
      <c r="CM86" s="8">
        <v>176</v>
      </c>
      <c r="CN86" s="8">
        <v>180</v>
      </c>
      <c r="CO86" s="8">
        <v>198</v>
      </c>
      <c r="CP86" s="8">
        <v>180</v>
      </c>
      <c r="CQ86" s="8">
        <v>181</v>
      </c>
      <c r="CR86" s="8">
        <v>185</v>
      </c>
      <c r="CS86" s="8">
        <v>159</v>
      </c>
      <c r="CT86" s="8">
        <v>151</v>
      </c>
      <c r="CU86" s="8">
        <v>196</v>
      </c>
      <c r="CV86" s="8">
        <v>150</v>
      </c>
      <c r="CW86" s="8">
        <v>158</v>
      </c>
      <c r="CX86" s="8">
        <v>150</v>
      </c>
      <c r="CY86" s="8">
        <v>136</v>
      </c>
      <c r="CZ86" s="8">
        <v>139</v>
      </c>
      <c r="DA86" s="8">
        <v>119</v>
      </c>
      <c r="DB86" s="8">
        <v>110</v>
      </c>
      <c r="DC86" s="8">
        <v>109</v>
      </c>
      <c r="DD86" s="8">
        <v>109</v>
      </c>
      <c r="DE86" s="8">
        <v>106</v>
      </c>
      <c r="DF86" s="8">
        <v>122</v>
      </c>
      <c r="DG86" s="8">
        <v>115</v>
      </c>
      <c r="DH86" s="8">
        <v>84</v>
      </c>
      <c r="DI86" s="8">
        <v>104</v>
      </c>
      <c r="DJ86" s="8">
        <v>93</v>
      </c>
      <c r="DK86" s="8">
        <v>65</v>
      </c>
      <c r="DL86" s="8">
        <v>79</v>
      </c>
      <c r="DM86" s="8">
        <v>58</v>
      </c>
      <c r="DN86" s="8">
        <v>57</v>
      </c>
      <c r="DO86" s="8">
        <v>43</v>
      </c>
      <c r="DP86" s="8">
        <v>48</v>
      </c>
      <c r="DQ86" s="8">
        <v>32</v>
      </c>
      <c r="DR86" s="8">
        <v>39</v>
      </c>
      <c r="DS86" s="8">
        <v>35</v>
      </c>
      <c r="DT86" s="8">
        <v>32</v>
      </c>
      <c r="DU86" s="8">
        <v>27</v>
      </c>
      <c r="DV86" s="8">
        <v>76</v>
      </c>
      <c r="DW86" s="8">
        <f t="shared" si="4"/>
        <v>7155</v>
      </c>
      <c r="DX86" s="8">
        <f t="shared" si="5"/>
        <v>853</v>
      </c>
      <c r="DY86" s="8">
        <f t="shared" si="6"/>
        <v>3411</v>
      </c>
      <c r="DZ86" s="8">
        <f t="shared" si="7"/>
        <v>2614</v>
      </c>
    </row>
    <row r="87" spans="1:130" x14ac:dyDescent="0.2">
      <c r="A87" t="s">
        <v>210</v>
      </c>
      <c r="B87" t="s">
        <v>297</v>
      </c>
      <c r="C87" t="s">
        <v>298</v>
      </c>
      <c r="D87" s="8">
        <f>SUM(Table3253[[#This Row],[0]:[90]])</f>
        <v>10906</v>
      </c>
      <c r="E87" s="8">
        <f>SUM(Table3253[[#This Row],[0]:[15]])</f>
        <v>2068</v>
      </c>
      <c r="F87" s="8">
        <f>SUM(Table3253[[#This Row],[16]:[64]])</f>
        <v>6778</v>
      </c>
      <c r="G87" s="8">
        <f>SUM(Table3253[[#This Row],[65]:[90]])</f>
        <v>2060</v>
      </c>
      <c r="H87" s="8">
        <f>SUM(Table3253[[#This Row],[85]:[90]])</f>
        <v>224</v>
      </c>
      <c r="I87" s="8">
        <f>SUM(Table3253[[#This Row],[0]:[17]])</f>
        <v>2276</v>
      </c>
      <c r="J87" s="8">
        <f>SUM(Table3253[[#This Row],[18]:[64]])</f>
        <v>6570</v>
      </c>
      <c r="K87" s="8">
        <f>SUM(Table3253[[#This Row],[0]:[4]])</f>
        <v>683</v>
      </c>
      <c r="L87" s="8">
        <f>SUM(Table3253[[#This Row],[5]:[15]])</f>
        <v>1385</v>
      </c>
      <c r="M87" s="8">
        <f>SUM(Table3253[[#This Row],[16]:[24]])</f>
        <v>985</v>
      </c>
      <c r="N87" s="8">
        <f>SUM(Table3253[[#This Row],[25]:[49]])</f>
        <v>3654</v>
      </c>
      <c r="O87" s="8">
        <f>SUM(Table3253[[#This Row],[50]:[64]])</f>
        <v>2139</v>
      </c>
      <c r="P87" s="8">
        <f>SUM(Table3253[[#This Row],[65]:[74]])</f>
        <v>1161</v>
      </c>
      <c r="Q87" s="8">
        <f>SUM(Table3253[[#This Row],[75]:[84]])</f>
        <v>675</v>
      </c>
      <c r="R87" s="8">
        <f>SUM(Table3253[[#This Row],[5]:[9]])</f>
        <v>637</v>
      </c>
      <c r="S87" s="8">
        <f>SUM(Table3253[[#This Row],[10]:[14]])</f>
        <v>618</v>
      </c>
      <c r="T87" s="8">
        <f>SUM(Table3253[[#This Row],[15]:[19]])</f>
        <v>564</v>
      </c>
      <c r="U87" s="8">
        <f>SUM(Table3253[[#This Row],[20]:[24]])</f>
        <v>551</v>
      </c>
      <c r="V87" s="8">
        <f>SUM(Table3253[[#This Row],[25]:[29]])</f>
        <v>741</v>
      </c>
      <c r="W87" s="8">
        <f>SUM(Table3253[[#This Row],[30]:[34]])</f>
        <v>873</v>
      </c>
      <c r="X87" s="8">
        <f>SUM(Table3253[[#This Row],[35]:[39]])</f>
        <v>763</v>
      </c>
      <c r="Y87" s="8">
        <f>SUM(Table3253[[#This Row],[40]:[44]])</f>
        <v>680</v>
      </c>
      <c r="Z87" s="8">
        <f>SUM(Table3253[[#This Row],[45]:[49]])</f>
        <v>597</v>
      </c>
      <c r="AA87" s="8">
        <f>SUM(Table3253[[#This Row],[50]:[54]])</f>
        <v>725</v>
      </c>
      <c r="AB87" s="8">
        <f>SUM(Table3253[[#This Row],[55]:[59]])</f>
        <v>735</v>
      </c>
      <c r="AC87" s="8">
        <f>SUM(Table3253[[#This Row],[60]:[64]])</f>
        <v>679</v>
      </c>
      <c r="AD87" s="8">
        <f>SUM(Table3253[[#This Row],[65]:[69]])</f>
        <v>588</v>
      </c>
      <c r="AE87" s="8">
        <f>SUM(Table3253[[#This Row],[70]:[74]])</f>
        <v>573</v>
      </c>
      <c r="AF87" s="8">
        <f>SUM(Table3253[[#This Row],[75]:[79]])</f>
        <v>427</v>
      </c>
      <c r="AG87" s="8">
        <f>SUM(Table3253[[#This Row],[80]:[84]])</f>
        <v>248</v>
      </c>
      <c r="AH87" s="8">
        <f>SUM(Table3253[[#This Row],[85]:[89]])</f>
        <v>146</v>
      </c>
      <c r="AI87" s="8">
        <f>Table3253[[#This Row],[90]]</f>
        <v>78</v>
      </c>
      <c r="AJ87" s="8">
        <v>132</v>
      </c>
      <c r="AK87" s="8">
        <v>129</v>
      </c>
      <c r="AL87" s="8">
        <v>132</v>
      </c>
      <c r="AM87" s="8">
        <v>153</v>
      </c>
      <c r="AN87" s="8">
        <v>137</v>
      </c>
      <c r="AO87" s="8">
        <v>139</v>
      </c>
      <c r="AP87" s="8">
        <v>136</v>
      </c>
      <c r="AQ87" s="8">
        <v>120</v>
      </c>
      <c r="AR87" s="8">
        <v>118</v>
      </c>
      <c r="AS87" s="8">
        <v>124</v>
      </c>
      <c r="AT87" s="8">
        <v>131</v>
      </c>
      <c r="AU87" s="8">
        <v>131</v>
      </c>
      <c r="AV87" s="8">
        <v>134</v>
      </c>
      <c r="AW87" s="8">
        <v>104</v>
      </c>
      <c r="AX87" s="8">
        <v>118</v>
      </c>
      <c r="AY87" s="8">
        <v>130</v>
      </c>
      <c r="AZ87" s="8">
        <v>101</v>
      </c>
      <c r="BA87" s="8">
        <v>107</v>
      </c>
      <c r="BB87" s="8">
        <v>109</v>
      </c>
      <c r="BC87" s="8">
        <v>117</v>
      </c>
      <c r="BD87" s="8">
        <v>128</v>
      </c>
      <c r="BE87" s="8">
        <v>101</v>
      </c>
      <c r="BF87" s="8">
        <v>110</v>
      </c>
      <c r="BG87" s="8">
        <v>115</v>
      </c>
      <c r="BH87" s="8">
        <v>97</v>
      </c>
      <c r="BI87" s="8">
        <v>128</v>
      </c>
      <c r="BJ87" s="8">
        <v>137</v>
      </c>
      <c r="BK87" s="8">
        <v>144</v>
      </c>
      <c r="BL87" s="8">
        <v>145</v>
      </c>
      <c r="BM87" s="8">
        <v>187</v>
      </c>
      <c r="BN87" s="8">
        <v>175</v>
      </c>
      <c r="BO87" s="8">
        <v>181</v>
      </c>
      <c r="BP87" s="8">
        <v>159</v>
      </c>
      <c r="BQ87" s="8">
        <v>174</v>
      </c>
      <c r="BR87" s="8">
        <v>184</v>
      </c>
      <c r="BS87" s="8">
        <v>139</v>
      </c>
      <c r="BT87" s="8">
        <v>159</v>
      </c>
      <c r="BU87" s="8">
        <v>160</v>
      </c>
      <c r="BV87" s="8">
        <v>139</v>
      </c>
      <c r="BW87" s="8">
        <v>166</v>
      </c>
      <c r="BX87" s="8">
        <v>140</v>
      </c>
      <c r="BY87" s="8">
        <v>132</v>
      </c>
      <c r="BZ87" s="8">
        <v>139</v>
      </c>
      <c r="CA87" s="8">
        <v>149</v>
      </c>
      <c r="CB87" s="8">
        <v>120</v>
      </c>
      <c r="CC87" s="8">
        <v>113</v>
      </c>
      <c r="CD87" s="8">
        <v>105</v>
      </c>
      <c r="CE87" s="8">
        <v>117</v>
      </c>
      <c r="CF87" s="8">
        <v>113</v>
      </c>
      <c r="CG87" s="8">
        <v>149</v>
      </c>
      <c r="CH87" s="8">
        <v>154</v>
      </c>
      <c r="CI87" s="8">
        <v>138</v>
      </c>
      <c r="CJ87" s="8">
        <v>138</v>
      </c>
      <c r="CK87" s="8">
        <v>138</v>
      </c>
      <c r="CL87" s="8">
        <v>157</v>
      </c>
      <c r="CM87" s="8">
        <v>155</v>
      </c>
      <c r="CN87" s="8">
        <v>155</v>
      </c>
      <c r="CO87" s="8">
        <v>157</v>
      </c>
      <c r="CP87" s="8">
        <v>143</v>
      </c>
      <c r="CQ87" s="8">
        <v>125</v>
      </c>
      <c r="CR87" s="8">
        <v>144</v>
      </c>
      <c r="CS87" s="8">
        <v>147</v>
      </c>
      <c r="CT87" s="8">
        <v>129</v>
      </c>
      <c r="CU87" s="8">
        <v>143</v>
      </c>
      <c r="CV87" s="8">
        <v>116</v>
      </c>
      <c r="CW87" s="8">
        <v>114</v>
      </c>
      <c r="CX87" s="8">
        <v>115</v>
      </c>
      <c r="CY87" s="8">
        <v>106</v>
      </c>
      <c r="CZ87" s="8">
        <v>132</v>
      </c>
      <c r="DA87" s="8">
        <v>121</v>
      </c>
      <c r="DB87" s="8">
        <v>117</v>
      </c>
      <c r="DC87" s="8">
        <v>121</v>
      </c>
      <c r="DD87" s="8">
        <v>123</v>
      </c>
      <c r="DE87" s="8">
        <v>103</v>
      </c>
      <c r="DF87" s="8">
        <v>109</v>
      </c>
      <c r="DG87" s="8">
        <v>99</v>
      </c>
      <c r="DH87" s="8">
        <v>102</v>
      </c>
      <c r="DI87" s="8">
        <v>84</v>
      </c>
      <c r="DJ87" s="8">
        <v>84</v>
      </c>
      <c r="DK87" s="8">
        <v>58</v>
      </c>
      <c r="DL87" s="8">
        <v>60</v>
      </c>
      <c r="DM87" s="8">
        <v>40</v>
      </c>
      <c r="DN87" s="8">
        <v>63</v>
      </c>
      <c r="DO87" s="8">
        <v>44</v>
      </c>
      <c r="DP87" s="8">
        <v>41</v>
      </c>
      <c r="DQ87" s="8">
        <v>40</v>
      </c>
      <c r="DR87" s="8">
        <v>36</v>
      </c>
      <c r="DS87" s="8">
        <v>28</v>
      </c>
      <c r="DT87" s="8">
        <v>22</v>
      </c>
      <c r="DU87" s="8">
        <v>20</v>
      </c>
      <c r="DV87" s="8">
        <v>78</v>
      </c>
      <c r="DW87" s="8">
        <f t="shared" si="4"/>
        <v>6778</v>
      </c>
      <c r="DX87" s="8">
        <f t="shared" si="5"/>
        <v>777</v>
      </c>
      <c r="DY87" s="8">
        <f t="shared" si="6"/>
        <v>3654</v>
      </c>
      <c r="DZ87" s="8">
        <f t="shared" si="7"/>
        <v>2139</v>
      </c>
    </row>
    <row r="88" spans="1:130" x14ac:dyDescent="0.2">
      <c r="A88" t="s">
        <v>210</v>
      </c>
      <c r="B88" t="s">
        <v>299</v>
      </c>
      <c r="C88" t="s">
        <v>300</v>
      </c>
      <c r="D88" s="8">
        <f>SUM(Table3253[[#This Row],[0]:[90]])</f>
        <v>4597</v>
      </c>
      <c r="E88" s="8">
        <f>SUM(Table3253[[#This Row],[0]:[15]])</f>
        <v>636</v>
      </c>
      <c r="F88" s="8">
        <f>SUM(Table3253[[#This Row],[16]:[64]])</f>
        <v>2563</v>
      </c>
      <c r="G88" s="8">
        <f>SUM(Table3253[[#This Row],[65]:[90]])</f>
        <v>1398</v>
      </c>
      <c r="H88" s="8">
        <f>SUM(Table3253[[#This Row],[85]:[90]])</f>
        <v>135</v>
      </c>
      <c r="I88" s="8">
        <f>SUM(Table3253[[#This Row],[0]:[17]])</f>
        <v>710</v>
      </c>
      <c r="J88" s="8">
        <f>SUM(Table3253[[#This Row],[18]:[64]])</f>
        <v>2489</v>
      </c>
      <c r="K88" s="8">
        <f>SUM(Table3253[[#This Row],[0]:[4]])</f>
        <v>133</v>
      </c>
      <c r="L88" s="8">
        <f>SUM(Table3253[[#This Row],[5]:[15]])</f>
        <v>503</v>
      </c>
      <c r="M88" s="8">
        <f>SUM(Table3253[[#This Row],[16]:[24]])</f>
        <v>313</v>
      </c>
      <c r="N88" s="8">
        <f>SUM(Table3253[[#This Row],[25]:[49]])</f>
        <v>957</v>
      </c>
      <c r="O88" s="8">
        <f>SUM(Table3253[[#This Row],[50]:[64]])</f>
        <v>1293</v>
      </c>
      <c r="P88" s="8">
        <f>SUM(Table3253[[#This Row],[65]:[74]])</f>
        <v>785</v>
      </c>
      <c r="Q88" s="8">
        <f>SUM(Table3253[[#This Row],[75]:[84]])</f>
        <v>478</v>
      </c>
      <c r="R88" s="8">
        <f>SUM(Table3253[[#This Row],[5]:[9]])</f>
        <v>204</v>
      </c>
      <c r="S88" s="8">
        <f>SUM(Table3253[[#This Row],[10]:[14]])</f>
        <v>256</v>
      </c>
      <c r="T88" s="8">
        <f>SUM(Table3253[[#This Row],[15]:[19]])</f>
        <v>201</v>
      </c>
      <c r="U88" s="8">
        <f>SUM(Table3253[[#This Row],[20]:[24]])</f>
        <v>155</v>
      </c>
      <c r="V88" s="8">
        <f>SUM(Table3253[[#This Row],[25]:[29]])</f>
        <v>125</v>
      </c>
      <c r="W88" s="8">
        <f>SUM(Table3253[[#This Row],[30]:[34]])</f>
        <v>201</v>
      </c>
      <c r="X88" s="8">
        <f>SUM(Table3253[[#This Row],[35]:[39]])</f>
        <v>159</v>
      </c>
      <c r="Y88" s="8">
        <f>SUM(Table3253[[#This Row],[40]:[44]])</f>
        <v>216</v>
      </c>
      <c r="Z88" s="8">
        <f>SUM(Table3253[[#This Row],[45]:[49]])</f>
        <v>256</v>
      </c>
      <c r="AA88" s="8">
        <f>SUM(Table3253[[#This Row],[50]:[54]])</f>
        <v>372</v>
      </c>
      <c r="AB88" s="8">
        <f>SUM(Table3253[[#This Row],[55]:[59]])</f>
        <v>465</v>
      </c>
      <c r="AC88" s="8">
        <f>SUM(Table3253[[#This Row],[60]:[64]])</f>
        <v>456</v>
      </c>
      <c r="AD88" s="8">
        <f>SUM(Table3253[[#This Row],[65]:[69]])</f>
        <v>389</v>
      </c>
      <c r="AE88" s="8">
        <f>SUM(Table3253[[#This Row],[70]:[74]])</f>
        <v>396</v>
      </c>
      <c r="AF88" s="8">
        <f>SUM(Table3253[[#This Row],[75]:[79]])</f>
        <v>302</v>
      </c>
      <c r="AG88" s="8">
        <f>SUM(Table3253[[#This Row],[80]:[84]])</f>
        <v>176</v>
      </c>
      <c r="AH88" s="8">
        <f>SUM(Table3253[[#This Row],[85]:[89]])</f>
        <v>103</v>
      </c>
      <c r="AI88" s="8">
        <f>Table3253[[#This Row],[90]]</f>
        <v>32</v>
      </c>
      <c r="AJ88" s="8">
        <v>28</v>
      </c>
      <c r="AK88" s="8">
        <v>27</v>
      </c>
      <c r="AL88" s="8">
        <v>25</v>
      </c>
      <c r="AM88" s="8">
        <v>27</v>
      </c>
      <c r="AN88" s="8">
        <v>26</v>
      </c>
      <c r="AO88" s="8">
        <v>32</v>
      </c>
      <c r="AP88" s="8">
        <v>41</v>
      </c>
      <c r="AQ88" s="8">
        <v>39</v>
      </c>
      <c r="AR88" s="8">
        <v>40</v>
      </c>
      <c r="AS88" s="8">
        <v>52</v>
      </c>
      <c r="AT88" s="8">
        <v>45</v>
      </c>
      <c r="AU88" s="8">
        <v>47</v>
      </c>
      <c r="AV88" s="8">
        <v>49</v>
      </c>
      <c r="AW88" s="8">
        <v>56</v>
      </c>
      <c r="AX88" s="8">
        <v>59</v>
      </c>
      <c r="AY88" s="8">
        <v>43</v>
      </c>
      <c r="AZ88" s="8">
        <v>33</v>
      </c>
      <c r="BA88" s="8">
        <v>41</v>
      </c>
      <c r="BB88" s="8">
        <v>44</v>
      </c>
      <c r="BC88" s="8">
        <v>40</v>
      </c>
      <c r="BD88" s="8">
        <v>30</v>
      </c>
      <c r="BE88" s="8">
        <v>36</v>
      </c>
      <c r="BF88" s="8">
        <v>35</v>
      </c>
      <c r="BG88" s="8">
        <v>24</v>
      </c>
      <c r="BH88" s="8">
        <v>30</v>
      </c>
      <c r="BI88" s="8">
        <v>22</v>
      </c>
      <c r="BJ88" s="8">
        <v>26</v>
      </c>
      <c r="BK88" s="8">
        <v>25</v>
      </c>
      <c r="BL88" s="8">
        <v>22</v>
      </c>
      <c r="BM88" s="8">
        <v>30</v>
      </c>
      <c r="BN88" s="8">
        <v>39</v>
      </c>
      <c r="BO88" s="8">
        <v>42</v>
      </c>
      <c r="BP88" s="8">
        <v>40</v>
      </c>
      <c r="BQ88" s="8">
        <v>37</v>
      </c>
      <c r="BR88" s="8">
        <v>43</v>
      </c>
      <c r="BS88" s="8">
        <v>34</v>
      </c>
      <c r="BT88" s="8">
        <v>29</v>
      </c>
      <c r="BU88" s="8">
        <v>32</v>
      </c>
      <c r="BV88" s="8">
        <v>33</v>
      </c>
      <c r="BW88" s="8">
        <v>31</v>
      </c>
      <c r="BX88" s="8">
        <v>50</v>
      </c>
      <c r="BY88" s="8">
        <v>37</v>
      </c>
      <c r="BZ88" s="8">
        <v>37</v>
      </c>
      <c r="CA88" s="8">
        <v>54</v>
      </c>
      <c r="CB88" s="8">
        <v>38</v>
      </c>
      <c r="CC88" s="8">
        <v>46</v>
      </c>
      <c r="CD88" s="8">
        <v>46</v>
      </c>
      <c r="CE88" s="8">
        <v>40</v>
      </c>
      <c r="CF88" s="8">
        <v>60</v>
      </c>
      <c r="CG88" s="8">
        <v>64</v>
      </c>
      <c r="CH88" s="8">
        <v>69</v>
      </c>
      <c r="CI88" s="8">
        <v>63</v>
      </c>
      <c r="CJ88" s="8">
        <v>63</v>
      </c>
      <c r="CK88" s="8">
        <v>96</v>
      </c>
      <c r="CL88" s="8">
        <v>81</v>
      </c>
      <c r="CM88" s="8">
        <v>93</v>
      </c>
      <c r="CN88" s="8">
        <v>73</v>
      </c>
      <c r="CO88" s="8">
        <v>82</v>
      </c>
      <c r="CP88" s="8">
        <v>114</v>
      </c>
      <c r="CQ88" s="8">
        <v>103</v>
      </c>
      <c r="CR88" s="8">
        <v>83</v>
      </c>
      <c r="CS88" s="8">
        <v>92</v>
      </c>
      <c r="CT88" s="8">
        <v>95</v>
      </c>
      <c r="CU88" s="8">
        <v>96</v>
      </c>
      <c r="CV88" s="8">
        <v>90</v>
      </c>
      <c r="CW88" s="8">
        <v>105</v>
      </c>
      <c r="CX88" s="8">
        <v>61</v>
      </c>
      <c r="CY88" s="8">
        <v>66</v>
      </c>
      <c r="CZ88" s="8">
        <v>78</v>
      </c>
      <c r="DA88" s="8">
        <v>79</v>
      </c>
      <c r="DB88" s="8">
        <v>70</v>
      </c>
      <c r="DC88" s="8">
        <v>91</v>
      </c>
      <c r="DD88" s="8">
        <v>66</v>
      </c>
      <c r="DE88" s="8">
        <v>86</v>
      </c>
      <c r="DF88" s="8">
        <v>83</v>
      </c>
      <c r="DG88" s="8">
        <v>81</v>
      </c>
      <c r="DH88" s="8">
        <v>70</v>
      </c>
      <c r="DI88" s="8">
        <v>64</v>
      </c>
      <c r="DJ88" s="8">
        <v>49</v>
      </c>
      <c r="DK88" s="8">
        <v>38</v>
      </c>
      <c r="DL88" s="8">
        <v>44</v>
      </c>
      <c r="DM88" s="8">
        <v>36</v>
      </c>
      <c r="DN88" s="8">
        <v>34</v>
      </c>
      <c r="DO88" s="8">
        <v>35</v>
      </c>
      <c r="DP88" s="8">
        <v>27</v>
      </c>
      <c r="DQ88" s="8">
        <v>29</v>
      </c>
      <c r="DR88" s="8">
        <v>28</v>
      </c>
      <c r="DS88" s="8">
        <v>14</v>
      </c>
      <c r="DT88" s="8">
        <v>17</v>
      </c>
      <c r="DU88" s="8">
        <v>15</v>
      </c>
      <c r="DV88" s="8">
        <v>32</v>
      </c>
      <c r="DW88" s="8">
        <f t="shared" si="4"/>
        <v>2563</v>
      </c>
      <c r="DX88" s="8">
        <f t="shared" si="5"/>
        <v>239</v>
      </c>
      <c r="DY88" s="8">
        <f t="shared" si="6"/>
        <v>957</v>
      </c>
      <c r="DZ88" s="8">
        <f t="shared" si="7"/>
        <v>1293</v>
      </c>
    </row>
    <row r="89" spans="1:130" x14ac:dyDescent="0.2">
      <c r="A89" t="s">
        <v>210</v>
      </c>
      <c r="B89" t="s">
        <v>301</v>
      </c>
      <c r="C89" t="s">
        <v>302</v>
      </c>
      <c r="D89" s="8">
        <f>SUM(Table3253[[#This Row],[0]:[90]])</f>
        <v>9606</v>
      </c>
      <c r="E89" s="8">
        <f>SUM(Table3253[[#This Row],[0]:[15]])</f>
        <v>1335</v>
      </c>
      <c r="F89" s="8">
        <f>SUM(Table3253[[#This Row],[16]:[64]])</f>
        <v>5384</v>
      </c>
      <c r="G89" s="8">
        <f>SUM(Table3253[[#This Row],[65]:[90]])</f>
        <v>2887</v>
      </c>
      <c r="H89" s="8">
        <f>SUM(Table3253[[#This Row],[85]:[90]])</f>
        <v>405</v>
      </c>
      <c r="I89" s="8">
        <f>SUM(Table3253[[#This Row],[0]:[17]])</f>
        <v>1527</v>
      </c>
      <c r="J89" s="8">
        <f>SUM(Table3253[[#This Row],[18]:[64]])</f>
        <v>5192</v>
      </c>
      <c r="K89" s="8">
        <f>SUM(Table3253[[#This Row],[0]:[4]])</f>
        <v>331</v>
      </c>
      <c r="L89" s="8">
        <f>SUM(Table3253[[#This Row],[5]:[15]])</f>
        <v>1004</v>
      </c>
      <c r="M89" s="8">
        <f>SUM(Table3253[[#This Row],[16]:[24]])</f>
        <v>700</v>
      </c>
      <c r="N89" s="8">
        <f>SUM(Table3253[[#This Row],[25]:[49]])</f>
        <v>2192</v>
      </c>
      <c r="O89" s="8">
        <f>SUM(Table3253[[#This Row],[50]:[64]])</f>
        <v>2492</v>
      </c>
      <c r="P89" s="8">
        <f>SUM(Table3253[[#This Row],[65]:[74]])</f>
        <v>1492</v>
      </c>
      <c r="Q89" s="8">
        <f>SUM(Table3253[[#This Row],[75]:[84]])</f>
        <v>990</v>
      </c>
      <c r="R89" s="8">
        <f>SUM(Table3253[[#This Row],[5]:[9]])</f>
        <v>444</v>
      </c>
      <c r="S89" s="8">
        <f>SUM(Table3253[[#This Row],[10]:[14]])</f>
        <v>451</v>
      </c>
      <c r="T89" s="8">
        <f>SUM(Table3253[[#This Row],[15]:[19]])</f>
        <v>464</v>
      </c>
      <c r="U89" s="8">
        <f>SUM(Table3253[[#This Row],[20]:[24]])</f>
        <v>345</v>
      </c>
      <c r="V89" s="8">
        <f>SUM(Table3253[[#This Row],[25]:[29]])</f>
        <v>371</v>
      </c>
      <c r="W89" s="8">
        <f>SUM(Table3253[[#This Row],[30]:[34]])</f>
        <v>379</v>
      </c>
      <c r="X89" s="8">
        <f>SUM(Table3253[[#This Row],[35]:[39]])</f>
        <v>453</v>
      </c>
      <c r="Y89" s="8">
        <f>SUM(Table3253[[#This Row],[40]:[44]])</f>
        <v>438</v>
      </c>
      <c r="Z89" s="8">
        <f>SUM(Table3253[[#This Row],[45]:[49]])</f>
        <v>551</v>
      </c>
      <c r="AA89" s="8">
        <f>SUM(Table3253[[#This Row],[50]:[54]])</f>
        <v>771</v>
      </c>
      <c r="AB89" s="8">
        <f>SUM(Table3253[[#This Row],[55]:[59]])</f>
        <v>920</v>
      </c>
      <c r="AC89" s="8">
        <f>SUM(Table3253[[#This Row],[60]:[64]])</f>
        <v>801</v>
      </c>
      <c r="AD89" s="8">
        <f>SUM(Table3253[[#This Row],[65]:[69]])</f>
        <v>769</v>
      </c>
      <c r="AE89" s="8">
        <f>SUM(Table3253[[#This Row],[70]:[74]])</f>
        <v>723</v>
      </c>
      <c r="AF89" s="8">
        <f>SUM(Table3253[[#This Row],[75]:[79]])</f>
        <v>639</v>
      </c>
      <c r="AG89" s="8">
        <f>SUM(Table3253[[#This Row],[80]:[84]])</f>
        <v>351</v>
      </c>
      <c r="AH89" s="8">
        <f>SUM(Table3253[[#This Row],[85]:[89]])</f>
        <v>278</v>
      </c>
      <c r="AI89" s="8">
        <f>Table3253[[#This Row],[90]]</f>
        <v>127</v>
      </c>
      <c r="AJ89" s="8">
        <v>57</v>
      </c>
      <c r="AK89" s="8">
        <v>64</v>
      </c>
      <c r="AL89" s="8">
        <v>62</v>
      </c>
      <c r="AM89" s="8">
        <v>65</v>
      </c>
      <c r="AN89" s="8">
        <v>83</v>
      </c>
      <c r="AO89" s="8">
        <v>76</v>
      </c>
      <c r="AP89" s="8">
        <v>85</v>
      </c>
      <c r="AQ89" s="8">
        <v>92</v>
      </c>
      <c r="AR89" s="8">
        <v>90</v>
      </c>
      <c r="AS89" s="8">
        <v>101</v>
      </c>
      <c r="AT89" s="8">
        <v>71</v>
      </c>
      <c r="AU89" s="8">
        <v>91</v>
      </c>
      <c r="AV89" s="8">
        <v>103</v>
      </c>
      <c r="AW89" s="8">
        <v>94</v>
      </c>
      <c r="AX89" s="8">
        <v>92</v>
      </c>
      <c r="AY89" s="8">
        <v>109</v>
      </c>
      <c r="AZ89" s="8">
        <v>94</v>
      </c>
      <c r="BA89" s="8">
        <v>98</v>
      </c>
      <c r="BB89" s="8">
        <v>83</v>
      </c>
      <c r="BC89" s="8">
        <v>80</v>
      </c>
      <c r="BD89" s="8">
        <v>94</v>
      </c>
      <c r="BE89" s="8">
        <v>69</v>
      </c>
      <c r="BF89" s="8">
        <v>63</v>
      </c>
      <c r="BG89" s="8">
        <v>62</v>
      </c>
      <c r="BH89" s="8">
        <v>57</v>
      </c>
      <c r="BI89" s="8">
        <v>72</v>
      </c>
      <c r="BJ89" s="8">
        <v>70</v>
      </c>
      <c r="BK89" s="8">
        <v>67</v>
      </c>
      <c r="BL89" s="8">
        <v>78</v>
      </c>
      <c r="BM89" s="8">
        <v>84</v>
      </c>
      <c r="BN89" s="8">
        <v>67</v>
      </c>
      <c r="BO89" s="8">
        <v>83</v>
      </c>
      <c r="BP89" s="8">
        <v>72</v>
      </c>
      <c r="BQ89" s="8">
        <v>72</v>
      </c>
      <c r="BR89" s="8">
        <v>85</v>
      </c>
      <c r="BS89" s="8">
        <v>88</v>
      </c>
      <c r="BT89" s="8">
        <v>102</v>
      </c>
      <c r="BU89" s="8">
        <v>89</v>
      </c>
      <c r="BV89" s="8">
        <v>85</v>
      </c>
      <c r="BW89" s="8">
        <v>89</v>
      </c>
      <c r="BX89" s="8">
        <v>83</v>
      </c>
      <c r="BY89" s="8">
        <v>92</v>
      </c>
      <c r="BZ89" s="8">
        <v>74</v>
      </c>
      <c r="CA89" s="8">
        <v>96</v>
      </c>
      <c r="CB89" s="8">
        <v>93</v>
      </c>
      <c r="CC89" s="8">
        <v>91</v>
      </c>
      <c r="CD89" s="8">
        <v>100</v>
      </c>
      <c r="CE89" s="8">
        <v>117</v>
      </c>
      <c r="CF89" s="8">
        <v>111</v>
      </c>
      <c r="CG89" s="8">
        <v>132</v>
      </c>
      <c r="CH89" s="8">
        <v>145</v>
      </c>
      <c r="CI89" s="8">
        <v>152</v>
      </c>
      <c r="CJ89" s="8">
        <v>147</v>
      </c>
      <c r="CK89" s="8">
        <v>145</v>
      </c>
      <c r="CL89" s="8">
        <v>182</v>
      </c>
      <c r="CM89" s="8">
        <v>212</v>
      </c>
      <c r="CN89" s="8">
        <v>184</v>
      </c>
      <c r="CO89" s="8">
        <v>202</v>
      </c>
      <c r="CP89" s="8">
        <v>169</v>
      </c>
      <c r="CQ89" s="8">
        <v>153</v>
      </c>
      <c r="CR89" s="8">
        <v>176</v>
      </c>
      <c r="CS89" s="8">
        <v>165</v>
      </c>
      <c r="CT89" s="8">
        <v>153</v>
      </c>
      <c r="CU89" s="8">
        <v>151</v>
      </c>
      <c r="CV89" s="8">
        <v>156</v>
      </c>
      <c r="CW89" s="8">
        <v>179</v>
      </c>
      <c r="CX89" s="8">
        <v>138</v>
      </c>
      <c r="CY89" s="8">
        <v>155</v>
      </c>
      <c r="CZ89" s="8">
        <v>138</v>
      </c>
      <c r="DA89" s="8">
        <v>159</v>
      </c>
      <c r="DB89" s="8">
        <v>148</v>
      </c>
      <c r="DC89" s="8">
        <v>127</v>
      </c>
      <c r="DD89" s="8">
        <v>136</v>
      </c>
      <c r="DE89" s="8">
        <v>164</v>
      </c>
      <c r="DF89" s="8">
        <v>148</v>
      </c>
      <c r="DG89" s="8">
        <v>190</v>
      </c>
      <c r="DH89" s="8">
        <v>111</v>
      </c>
      <c r="DI89" s="8">
        <v>115</v>
      </c>
      <c r="DJ89" s="8">
        <v>128</v>
      </c>
      <c r="DK89" s="8">
        <v>95</v>
      </c>
      <c r="DL89" s="8">
        <v>91</v>
      </c>
      <c r="DM89" s="8">
        <v>78</v>
      </c>
      <c r="DN89" s="8">
        <v>67</v>
      </c>
      <c r="DO89" s="8">
        <v>54</v>
      </c>
      <c r="DP89" s="8">
        <v>61</v>
      </c>
      <c r="DQ89" s="8">
        <v>66</v>
      </c>
      <c r="DR89" s="8">
        <v>70</v>
      </c>
      <c r="DS89" s="8">
        <v>55</v>
      </c>
      <c r="DT89" s="8">
        <v>38</v>
      </c>
      <c r="DU89" s="8">
        <v>49</v>
      </c>
      <c r="DV89" s="8">
        <v>127</v>
      </c>
      <c r="DW89" s="8">
        <f t="shared" si="4"/>
        <v>5384</v>
      </c>
      <c r="DX89" s="8">
        <f t="shared" si="5"/>
        <v>508</v>
      </c>
      <c r="DY89" s="8">
        <f t="shared" si="6"/>
        <v>2192</v>
      </c>
      <c r="DZ89" s="8">
        <f t="shared" si="7"/>
        <v>2492</v>
      </c>
    </row>
    <row r="90" spans="1:130" x14ac:dyDescent="0.2">
      <c r="A90" t="s">
        <v>210</v>
      </c>
      <c r="B90" t="s">
        <v>303</v>
      </c>
      <c r="C90" t="s">
        <v>304</v>
      </c>
      <c r="D90" s="8">
        <f>SUM(Table3253[[#This Row],[0]:[90]])</f>
        <v>10638</v>
      </c>
      <c r="E90" s="8">
        <f>SUM(Table3253[[#This Row],[0]:[15]])</f>
        <v>1850</v>
      </c>
      <c r="F90" s="8">
        <f>SUM(Table3253[[#This Row],[16]:[64]])</f>
        <v>6423</v>
      </c>
      <c r="G90" s="8">
        <f>SUM(Table3253[[#This Row],[65]:[90]])</f>
        <v>2365</v>
      </c>
      <c r="H90" s="8">
        <f>SUM(Table3253[[#This Row],[85]:[90]])</f>
        <v>245</v>
      </c>
      <c r="I90" s="8">
        <f>SUM(Table3253[[#This Row],[0]:[17]])</f>
        <v>2076</v>
      </c>
      <c r="J90" s="8">
        <f>SUM(Table3253[[#This Row],[18]:[64]])</f>
        <v>6197</v>
      </c>
      <c r="K90" s="8">
        <f>SUM(Table3253[[#This Row],[0]:[4]])</f>
        <v>513</v>
      </c>
      <c r="L90" s="8">
        <f>SUM(Table3253[[#This Row],[5]:[15]])</f>
        <v>1337</v>
      </c>
      <c r="M90" s="8">
        <f>SUM(Table3253[[#This Row],[16]:[24]])</f>
        <v>960</v>
      </c>
      <c r="N90" s="8">
        <f>SUM(Table3253[[#This Row],[25]:[49]])</f>
        <v>2985</v>
      </c>
      <c r="O90" s="8">
        <f>SUM(Table3253[[#This Row],[50]:[64]])</f>
        <v>2478</v>
      </c>
      <c r="P90" s="8">
        <f>SUM(Table3253[[#This Row],[65]:[74]])</f>
        <v>1333</v>
      </c>
      <c r="Q90" s="8">
        <f>SUM(Table3253[[#This Row],[75]:[84]])</f>
        <v>787</v>
      </c>
      <c r="R90" s="8">
        <f>SUM(Table3253[[#This Row],[5]:[9]])</f>
        <v>593</v>
      </c>
      <c r="S90" s="8">
        <f>SUM(Table3253[[#This Row],[10]:[14]])</f>
        <v>651</v>
      </c>
      <c r="T90" s="8">
        <f>SUM(Table3253[[#This Row],[15]:[19]])</f>
        <v>533</v>
      </c>
      <c r="U90" s="8">
        <f>SUM(Table3253[[#This Row],[20]:[24]])</f>
        <v>520</v>
      </c>
      <c r="V90" s="8">
        <f>SUM(Table3253[[#This Row],[25]:[29]])</f>
        <v>516</v>
      </c>
      <c r="W90" s="8">
        <f>SUM(Table3253[[#This Row],[30]:[34]])</f>
        <v>590</v>
      </c>
      <c r="X90" s="8">
        <f>SUM(Table3253[[#This Row],[35]:[39]])</f>
        <v>682</v>
      </c>
      <c r="Y90" s="8">
        <f>SUM(Table3253[[#This Row],[40]:[44]])</f>
        <v>621</v>
      </c>
      <c r="Z90" s="8">
        <f>SUM(Table3253[[#This Row],[45]:[49]])</f>
        <v>576</v>
      </c>
      <c r="AA90" s="8">
        <f>SUM(Table3253[[#This Row],[50]:[54]])</f>
        <v>805</v>
      </c>
      <c r="AB90" s="8">
        <f>SUM(Table3253[[#This Row],[55]:[59]])</f>
        <v>833</v>
      </c>
      <c r="AC90" s="8">
        <f>SUM(Table3253[[#This Row],[60]:[64]])</f>
        <v>840</v>
      </c>
      <c r="AD90" s="8">
        <f>SUM(Table3253[[#This Row],[65]:[69]])</f>
        <v>694</v>
      </c>
      <c r="AE90" s="8">
        <f>SUM(Table3253[[#This Row],[70]:[74]])</f>
        <v>639</v>
      </c>
      <c r="AF90" s="8">
        <f>SUM(Table3253[[#This Row],[75]:[79]])</f>
        <v>507</v>
      </c>
      <c r="AG90" s="8">
        <f>SUM(Table3253[[#This Row],[80]:[84]])</f>
        <v>280</v>
      </c>
      <c r="AH90" s="8">
        <f>SUM(Table3253[[#This Row],[85]:[89]])</f>
        <v>166</v>
      </c>
      <c r="AI90" s="8">
        <f>Table3253[[#This Row],[90]]</f>
        <v>79</v>
      </c>
      <c r="AJ90" s="8">
        <v>111</v>
      </c>
      <c r="AK90" s="8">
        <v>104</v>
      </c>
      <c r="AL90" s="8">
        <v>86</v>
      </c>
      <c r="AM90" s="8">
        <v>104</v>
      </c>
      <c r="AN90" s="8">
        <v>108</v>
      </c>
      <c r="AO90" s="8">
        <v>107</v>
      </c>
      <c r="AP90" s="8">
        <v>102</v>
      </c>
      <c r="AQ90" s="8">
        <v>103</v>
      </c>
      <c r="AR90" s="8">
        <v>131</v>
      </c>
      <c r="AS90" s="8">
        <v>150</v>
      </c>
      <c r="AT90" s="8">
        <v>110</v>
      </c>
      <c r="AU90" s="8">
        <v>144</v>
      </c>
      <c r="AV90" s="8">
        <v>126</v>
      </c>
      <c r="AW90" s="8">
        <v>145</v>
      </c>
      <c r="AX90" s="8">
        <v>126</v>
      </c>
      <c r="AY90" s="8">
        <v>93</v>
      </c>
      <c r="AZ90" s="8">
        <v>110</v>
      </c>
      <c r="BA90" s="8">
        <v>116</v>
      </c>
      <c r="BB90" s="8">
        <v>107</v>
      </c>
      <c r="BC90" s="8">
        <v>107</v>
      </c>
      <c r="BD90" s="8">
        <v>124</v>
      </c>
      <c r="BE90" s="8">
        <v>116</v>
      </c>
      <c r="BF90" s="8">
        <v>112</v>
      </c>
      <c r="BG90" s="8">
        <v>77</v>
      </c>
      <c r="BH90" s="8">
        <v>91</v>
      </c>
      <c r="BI90" s="8">
        <v>117</v>
      </c>
      <c r="BJ90" s="8">
        <v>104</v>
      </c>
      <c r="BK90" s="8">
        <v>89</v>
      </c>
      <c r="BL90" s="8">
        <v>105</v>
      </c>
      <c r="BM90" s="8">
        <v>101</v>
      </c>
      <c r="BN90" s="8">
        <v>120</v>
      </c>
      <c r="BO90" s="8">
        <v>102</v>
      </c>
      <c r="BP90" s="8">
        <v>102</v>
      </c>
      <c r="BQ90" s="8">
        <v>130</v>
      </c>
      <c r="BR90" s="8">
        <v>136</v>
      </c>
      <c r="BS90" s="8">
        <v>112</v>
      </c>
      <c r="BT90" s="8">
        <v>147</v>
      </c>
      <c r="BU90" s="8">
        <v>141</v>
      </c>
      <c r="BV90" s="8">
        <v>131</v>
      </c>
      <c r="BW90" s="8">
        <v>151</v>
      </c>
      <c r="BX90" s="8">
        <v>117</v>
      </c>
      <c r="BY90" s="8">
        <v>138</v>
      </c>
      <c r="BZ90" s="8">
        <v>130</v>
      </c>
      <c r="CA90" s="8">
        <v>118</v>
      </c>
      <c r="CB90" s="8">
        <v>118</v>
      </c>
      <c r="CC90" s="8">
        <v>94</v>
      </c>
      <c r="CD90" s="8">
        <v>119</v>
      </c>
      <c r="CE90" s="8">
        <v>111</v>
      </c>
      <c r="CF90" s="8">
        <v>120</v>
      </c>
      <c r="CG90" s="8">
        <v>132</v>
      </c>
      <c r="CH90" s="8">
        <v>163</v>
      </c>
      <c r="CI90" s="8">
        <v>153</v>
      </c>
      <c r="CJ90" s="8">
        <v>150</v>
      </c>
      <c r="CK90" s="8">
        <v>167</v>
      </c>
      <c r="CL90" s="8">
        <v>172</v>
      </c>
      <c r="CM90" s="8">
        <v>158</v>
      </c>
      <c r="CN90" s="8">
        <v>179</v>
      </c>
      <c r="CO90" s="8">
        <v>164</v>
      </c>
      <c r="CP90" s="8">
        <v>186</v>
      </c>
      <c r="CQ90" s="8">
        <v>146</v>
      </c>
      <c r="CR90" s="8">
        <v>195</v>
      </c>
      <c r="CS90" s="8">
        <v>159</v>
      </c>
      <c r="CT90" s="8">
        <v>152</v>
      </c>
      <c r="CU90" s="8">
        <v>166</v>
      </c>
      <c r="CV90" s="8">
        <v>168</v>
      </c>
      <c r="CW90" s="8">
        <v>133</v>
      </c>
      <c r="CX90" s="8">
        <v>140</v>
      </c>
      <c r="CY90" s="8">
        <v>156</v>
      </c>
      <c r="CZ90" s="8">
        <v>133</v>
      </c>
      <c r="DA90" s="8">
        <v>132</v>
      </c>
      <c r="DB90" s="8">
        <v>117</v>
      </c>
      <c r="DC90" s="8">
        <v>113</v>
      </c>
      <c r="DD90" s="8">
        <v>112</v>
      </c>
      <c r="DE90" s="8">
        <v>155</v>
      </c>
      <c r="DF90" s="8">
        <v>142</v>
      </c>
      <c r="DG90" s="8">
        <v>152</v>
      </c>
      <c r="DH90" s="8">
        <v>101</v>
      </c>
      <c r="DI90" s="8">
        <v>105</v>
      </c>
      <c r="DJ90" s="8">
        <v>86</v>
      </c>
      <c r="DK90" s="8">
        <v>63</v>
      </c>
      <c r="DL90" s="8">
        <v>70</v>
      </c>
      <c r="DM90" s="8">
        <v>68</v>
      </c>
      <c r="DN90" s="8">
        <v>58</v>
      </c>
      <c r="DO90" s="8">
        <v>37</v>
      </c>
      <c r="DP90" s="8">
        <v>47</v>
      </c>
      <c r="DQ90" s="8">
        <v>34</v>
      </c>
      <c r="DR90" s="8">
        <v>32</v>
      </c>
      <c r="DS90" s="8">
        <v>43</v>
      </c>
      <c r="DT90" s="8">
        <v>37</v>
      </c>
      <c r="DU90" s="8">
        <v>20</v>
      </c>
      <c r="DV90" s="8">
        <v>79</v>
      </c>
      <c r="DW90" s="8">
        <f t="shared" si="4"/>
        <v>6423</v>
      </c>
      <c r="DX90" s="8">
        <f t="shared" si="5"/>
        <v>734</v>
      </c>
      <c r="DY90" s="8">
        <f t="shared" si="6"/>
        <v>2985</v>
      </c>
      <c r="DZ90" s="8">
        <f t="shared" si="7"/>
        <v>2478</v>
      </c>
    </row>
    <row r="91" spans="1:130" x14ac:dyDescent="0.2">
      <c r="A91" t="s">
        <v>210</v>
      </c>
      <c r="B91" t="s">
        <v>305</v>
      </c>
      <c r="C91" t="s">
        <v>306</v>
      </c>
      <c r="D91" s="8">
        <f>SUM(Table3253[[#This Row],[0]:[90]])</f>
        <v>9369</v>
      </c>
      <c r="E91" s="8">
        <f>SUM(Table3253[[#This Row],[0]:[15]])</f>
        <v>1652</v>
      </c>
      <c r="F91" s="8">
        <f>SUM(Table3253[[#This Row],[16]:[64]])</f>
        <v>5678</v>
      </c>
      <c r="G91" s="8">
        <f>SUM(Table3253[[#This Row],[65]:[90]])</f>
        <v>2039</v>
      </c>
      <c r="H91" s="8">
        <f>SUM(Table3253[[#This Row],[85]:[90]])</f>
        <v>190</v>
      </c>
      <c r="I91" s="8">
        <f>SUM(Table3253[[#This Row],[0]:[17]])</f>
        <v>1864</v>
      </c>
      <c r="J91" s="8">
        <f>SUM(Table3253[[#This Row],[18]:[64]])</f>
        <v>5466</v>
      </c>
      <c r="K91" s="8">
        <f>SUM(Table3253[[#This Row],[0]:[4]])</f>
        <v>448</v>
      </c>
      <c r="L91" s="8">
        <f>SUM(Table3253[[#This Row],[5]:[15]])</f>
        <v>1204</v>
      </c>
      <c r="M91" s="8">
        <f>SUM(Table3253[[#This Row],[16]:[24]])</f>
        <v>862</v>
      </c>
      <c r="N91" s="8">
        <f>SUM(Table3253[[#This Row],[25]:[49]])</f>
        <v>2645</v>
      </c>
      <c r="O91" s="8">
        <f>SUM(Table3253[[#This Row],[50]:[64]])</f>
        <v>2171</v>
      </c>
      <c r="P91" s="8">
        <f>SUM(Table3253[[#This Row],[65]:[74]])</f>
        <v>1177</v>
      </c>
      <c r="Q91" s="8">
        <f>SUM(Table3253[[#This Row],[75]:[84]])</f>
        <v>672</v>
      </c>
      <c r="R91" s="8">
        <f>SUM(Table3253[[#This Row],[5]:[9]])</f>
        <v>491</v>
      </c>
      <c r="S91" s="8">
        <f>SUM(Table3253[[#This Row],[10]:[14]])</f>
        <v>610</v>
      </c>
      <c r="T91" s="8">
        <f>SUM(Table3253[[#This Row],[15]:[19]])</f>
        <v>529</v>
      </c>
      <c r="U91" s="8">
        <f>SUM(Table3253[[#This Row],[20]:[24]])</f>
        <v>436</v>
      </c>
      <c r="V91" s="8">
        <f>SUM(Table3253[[#This Row],[25]:[29]])</f>
        <v>469</v>
      </c>
      <c r="W91" s="8">
        <f>SUM(Table3253[[#This Row],[30]:[34]])</f>
        <v>515</v>
      </c>
      <c r="X91" s="8">
        <f>SUM(Table3253[[#This Row],[35]:[39]])</f>
        <v>543</v>
      </c>
      <c r="Y91" s="8">
        <f>SUM(Table3253[[#This Row],[40]:[44]])</f>
        <v>555</v>
      </c>
      <c r="Z91" s="8">
        <f>SUM(Table3253[[#This Row],[45]:[49]])</f>
        <v>563</v>
      </c>
      <c r="AA91" s="8">
        <f>SUM(Table3253[[#This Row],[50]:[54]])</f>
        <v>685</v>
      </c>
      <c r="AB91" s="8">
        <f>SUM(Table3253[[#This Row],[55]:[59]])</f>
        <v>813</v>
      </c>
      <c r="AC91" s="8">
        <f>SUM(Table3253[[#This Row],[60]:[64]])</f>
        <v>673</v>
      </c>
      <c r="AD91" s="8">
        <f>SUM(Table3253[[#This Row],[65]:[69]])</f>
        <v>620</v>
      </c>
      <c r="AE91" s="8">
        <f>SUM(Table3253[[#This Row],[70]:[74]])</f>
        <v>557</v>
      </c>
      <c r="AF91" s="8">
        <f>SUM(Table3253[[#This Row],[75]:[79]])</f>
        <v>419</v>
      </c>
      <c r="AG91" s="8">
        <f>SUM(Table3253[[#This Row],[80]:[84]])</f>
        <v>253</v>
      </c>
      <c r="AH91" s="8">
        <f>SUM(Table3253[[#This Row],[85]:[89]])</f>
        <v>129</v>
      </c>
      <c r="AI91" s="8">
        <f>Table3253[[#This Row],[90]]</f>
        <v>61</v>
      </c>
      <c r="AJ91" s="8">
        <v>95</v>
      </c>
      <c r="AK91" s="8">
        <v>86</v>
      </c>
      <c r="AL91" s="8">
        <v>89</v>
      </c>
      <c r="AM91" s="8">
        <v>89</v>
      </c>
      <c r="AN91" s="8">
        <v>89</v>
      </c>
      <c r="AO91" s="8">
        <v>85</v>
      </c>
      <c r="AP91" s="8">
        <v>96</v>
      </c>
      <c r="AQ91" s="8">
        <v>99</v>
      </c>
      <c r="AR91" s="8">
        <v>111</v>
      </c>
      <c r="AS91" s="8">
        <v>100</v>
      </c>
      <c r="AT91" s="8">
        <v>99</v>
      </c>
      <c r="AU91" s="8">
        <v>129</v>
      </c>
      <c r="AV91" s="8">
        <v>122</v>
      </c>
      <c r="AW91" s="8">
        <v>124</v>
      </c>
      <c r="AX91" s="8">
        <v>136</v>
      </c>
      <c r="AY91" s="8">
        <v>103</v>
      </c>
      <c r="AZ91" s="8">
        <v>120</v>
      </c>
      <c r="BA91" s="8">
        <v>92</v>
      </c>
      <c r="BB91" s="8">
        <v>103</v>
      </c>
      <c r="BC91" s="8">
        <v>111</v>
      </c>
      <c r="BD91" s="8">
        <v>87</v>
      </c>
      <c r="BE91" s="8">
        <v>91</v>
      </c>
      <c r="BF91" s="8">
        <v>93</v>
      </c>
      <c r="BG91" s="8">
        <v>85</v>
      </c>
      <c r="BH91" s="8">
        <v>80</v>
      </c>
      <c r="BI91" s="8">
        <v>102</v>
      </c>
      <c r="BJ91" s="8">
        <v>106</v>
      </c>
      <c r="BK91" s="8">
        <v>85</v>
      </c>
      <c r="BL91" s="8">
        <v>83</v>
      </c>
      <c r="BM91" s="8">
        <v>93</v>
      </c>
      <c r="BN91" s="8">
        <v>92</v>
      </c>
      <c r="BO91" s="8">
        <v>90</v>
      </c>
      <c r="BP91" s="8">
        <v>108</v>
      </c>
      <c r="BQ91" s="8">
        <v>116</v>
      </c>
      <c r="BR91" s="8">
        <v>109</v>
      </c>
      <c r="BS91" s="8">
        <v>118</v>
      </c>
      <c r="BT91" s="8">
        <v>112</v>
      </c>
      <c r="BU91" s="8">
        <v>96</v>
      </c>
      <c r="BV91" s="8">
        <v>98</v>
      </c>
      <c r="BW91" s="8">
        <v>119</v>
      </c>
      <c r="BX91" s="8">
        <v>94</v>
      </c>
      <c r="BY91" s="8">
        <v>122</v>
      </c>
      <c r="BZ91" s="8">
        <v>119</v>
      </c>
      <c r="CA91" s="8">
        <v>119</v>
      </c>
      <c r="CB91" s="8">
        <v>101</v>
      </c>
      <c r="CC91" s="8">
        <v>102</v>
      </c>
      <c r="CD91" s="8">
        <v>100</v>
      </c>
      <c r="CE91" s="8">
        <v>116</v>
      </c>
      <c r="CF91" s="8">
        <v>107</v>
      </c>
      <c r="CG91" s="8">
        <v>138</v>
      </c>
      <c r="CH91" s="8">
        <v>122</v>
      </c>
      <c r="CI91" s="8">
        <v>140</v>
      </c>
      <c r="CJ91" s="8">
        <v>134</v>
      </c>
      <c r="CK91" s="8">
        <v>138</v>
      </c>
      <c r="CL91" s="8">
        <v>151</v>
      </c>
      <c r="CM91" s="8">
        <v>149</v>
      </c>
      <c r="CN91" s="8">
        <v>167</v>
      </c>
      <c r="CO91" s="8">
        <v>153</v>
      </c>
      <c r="CP91" s="8">
        <v>171</v>
      </c>
      <c r="CQ91" s="8">
        <v>173</v>
      </c>
      <c r="CR91" s="8">
        <v>140</v>
      </c>
      <c r="CS91" s="8">
        <v>143</v>
      </c>
      <c r="CT91" s="8">
        <v>112</v>
      </c>
      <c r="CU91" s="8">
        <v>134</v>
      </c>
      <c r="CV91" s="8">
        <v>144</v>
      </c>
      <c r="CW91" s="8">
        <v>104</v>
      </c>
      <c r="CX91" s="8">
        <v>138</v>
      </c>
      <c r="CY91" s="8">
        <v>133</v>
      </c>
      <c r="CZ91" s="8">
        <v>114</v>
      </c>
      <c r="DA91" s="8">
        <v>131</v>
      </c>
      <c r="DB91" s="8">
        <v>101</v>
      </c>
      <c r="DC91" s="8">
        <v>119</v>
      </c>
      <c r="DD91" s="8">
        <v>132</v>
      </c>
      <c r="DE91" s="8">
        <v>109</v>
      </c>
      <c r="DF91" s="8">
        <v>96</v>
      </c>
      <c r="DG91" s="8">
        <v>118</v>
      </c>
      <c r="DH91" s="8">
        <v>85</v>
      </c>
      <c r="DI91" s="8">
        <v>91</v>
      </c>
      <c r="DJ91" s="8">
        <v>68</v>
      </c>
      <c r="DK91" s="8">
        <v>57</v>
      </c>
      <c r="DL91" s="8">
        <v>61</v>
      </c>
      <c r="DM91" s="8">
        <v>52</v>
      </c>
      <c r="DN91" s="8">
        <v>54</v>
      </c>
      <c r="DO91" s="8">
        <v>43</v>
      </c>
      <c r="DP91" s="8">
        <v>43</v>
      </c>
      <c r="DQ91" s="8">
        <v>37</v>
      </c>
      <c r="DR91" s="8">
        <v>27</v>
      </c>
      <c r="DS91" s="8">
        <v>25</v>
      </c>
      <c r="DT91" s="8">
        <v>21</v>
      </c>
      <c r="DU91" s="8">
        <v>19</v>
      </c>
      <c r="DV91" s="8">
        <v>61</v>
      </c>
      <c r="DW91" s="8">
        <f t="shared" si="4"/>
        <v>5678</v>
      </c>
      <c r="DX91" s="8">
        <f t="shared" si="5"/>
        <v>650</v>
      </c>
      <c r="DY91" s="8">
        <f t="shared" si="6"/>
        <v>2645</v>
      </c>
      <c r="DZ91" s="8">
        <f t="shared" si="7"/>
        <v>2171</v>
      </c>
    </row>
    <row r="92" spans="1:130" x14ac:dyDescent="0.2">
      <c r="A92" t="s">
        <v>307</v>
      </c>
      <c r="B92" t="s">
        <v>308</v>
      </c>
      <c r="C92" t="s">
        <v>309</v>
      </c>
      <c r="D92" s="8">
        <f>SUM(Table3253[[#This Row],[0]:[90]])</f>
        <v>527755</v>
      </c>
      <c r="E92" s="8">
        <f>SUM(Table3253[[#This Row],[0]:[15]])</f>
        <v>88109</v>
      </c>
      <c r="F92" s="8">
        <f>SUM(Table3253[[#This Row],[16]:[64]])</f>
        <v>325944</v>
      </c>
      <c r="G92" s="8">
        <f>SUM(Table3253[[#This Row],[65]:[90]])</f>
        <v>113702</v>
      </c>
      <c r="H92" s="8">
        <f>SUM(Table3253[[#This Row],[85]:[90]])</f>
        <v>13489</v>
      </c>
      <c r="I92" s="8">
        <f>SUM(Table3253[[#This Row],[0]:[17]])</f>
        <v>99455</v>
      </c>
      <c r="J92" s="8">
        <f>SUM(Table3253[[#This Row],[18]:[64]])</f>
        <v>314598</v>
      </c>
      <c r="K92" s="8">
        <f>SUM(Table3253[[#This Row],[0]:[4]])</f>
        <v>24341</v>
      </c>
      <c r="L92" s="8">
        <f>SUM(Table3253[[#This Row],[5]:[15]])</f>
        <v>63768</v>
      </c>
      <c r="M92" s="8">
        <f>SUM(Table3253[[#This Row],[16]:[24]])</f>
        <v>61240</v>
      </c>
      <c r="N92" s="8">
        <f>SUM(Table3253[[#This Row],[25]:[49]])</f>
        <v>151204</v>
      </c>
      <c r="O92" s="8">
        <f>SUM(Table3253[[#This Row],[50]:[64]])</f>
        <v>113500</v>
      </c>
      <c r="P92" s="8">
        <f>SUM(Table3253[[#This Row],[65]:[74]])</f>
        <v>61021</v>
      </c>
      <c r="Q92" s="8">
        <f>SUM(Table3253[[#This Row],[75]:[84]])</f>
        <v>39192</v>
      </c>
      <c r="R92" s="8">
        <f>SUM(Table3253[[#This Row],[5]:[9]])</f>
        <v>27992</v>
      </c>
      <c r="S92" s="8">
        <f>SUM(Table3253[[#This Row],[10]:[14]])</f>
        <v>29859</v>
      </c>
      <c r="T92" s="8">
        <f>SUM(Table3253[[#This Row],[15]:[19]])</f>
        <v>32593</v>
      </c>
      <c r="U92" s="8">
        <f>SUM(Table3253[[#This Row],[20]:[24]])</f>
        <v>34564</v>
      </c>
      <c r="V92" s="8">
        <f>SUM(Table3253[[#This Row],[25]:[29]])</f>
        <v>28957</v>
      </c>
      <c r="W92" s="8">
        <f>SUM(Table3253[[#This Row],[30]:[34]])</f>
        <v>31209</v>
      </c>
      <c r="X92" s="8">
        <f>SUM(Table3253[[#This Row],[35]:[39]])</f>
        <v>31135</v>
      </c>
      <c r="Y92" s="8">
        <f>SUM(Table3253[[#This Row],[40]:[44]])</f>
        <v>30461</v>
      </c>
      <c r="Z92" s="8">
        <f>SUM(Table3253[[#This Row],[45]:[49]])</f>
        <v>29442</v>
      </c>
      <c r="AA92" s="8">
        <f>SUM(Table3253[[#This Row],[50]:[54]])</f>
        <v>37249</v>
      </c>
      <c r="AB92" s="8">
        <f>SUM(Table3253[[#This Row],[55]:[59]])</f>
        <v>39891</v>
      </c>
      <c r="AC92" s="8">
        <f>SUM(Table3253[[#This Row],[60]:[64]])</f>
        <v>36360</v>
      </c>
      <c r="AD92" s="8">
        <f>SUM(Table3253[[#This Row],[65]:[69]])</f>
        <v>31681</v>
      </c>
      <c r="AE92" s="8">
        <f>SUM(Table3253[[#This Row],[70]:[74]])</f>
        <v>29340</v>
      </c>
      <c r="AF92" s="8">
        <f>SUM(Table3253[[#This Row],[75]:[79]])</f>
        <v>24328</v>
      </c>
      <c r="AG92" s="8">
        <f>SUM(Table3253[[#This Row],[80]:[84]])</f>
        <v>14864</v>
      </c>
      <c r="AH92" s="8">
        <f>SUM(Table3253[[#This Row],[85]:[89]])</f>
        <v>9117</v>
      </c>
      <c r="AI92" s="8">
        <f>Table3253[[#This Row],[90]]</f>
        <v>4372</v>
      </c>
      <c r="AJ92" s="8">
        <v>4651</v>
      </c>
      <c r="AK92" s="8">
        <v>4663</v>
      </c>
      <c r="AL92" s="8">
        <v>4877</v>
      </c>
      <c r="AM92" s="8">
        <v>5016</v>
      </c>
      <c r="AN92" s="8">
        <v>5134</v>
      </c>
      <c r="AO92" s="8">
        <v>5291</v>
      </c>
      <c r="AP92" s="8">
        <v>5575</v>
      </c>
      <c r="AQ92" s="8">
        <v>5537</v>
      </c>
      <c r="AR92" s="8">
        <v>5724</v>
      </c>
      <c r="AS92" s="8">
        <v>5865</v>
      </c>
      <c r="AT92" s="8">
        <v>5929</v>
      </c>
      <c r="AU92" s="8">
        <v>6046</v>
      </c>
      <c r="AV92" s="8">
        <v>6033</v>
      </c>
      <c r="AW92" s="8">
        <v>5795</v>
      </c>
      <c r="AX92" s="8">
        <v>6056</v>
      </c>
      <c r="AY92" s="8">
        <v>5917</v>
      </c>
      <c r="AZ92" s="8">
        <v>5744</v>
      </c>
      <c r="BA92" s="8">
        <v>5602</v>
      </c>
      <c r="BB92" s="8">
        <v>6075</v>
      </c>
      <c r="BC92" s="8">
        <v>9255</v>
      </c>
      <c r="BD92" s="8">
        <v>9095</v>
      </c>
      <c r="BE92" s="8">
        <v>7463</v>
      </c>
      <c r="BF92" s="8">
        <v>6402</v>
      </c>
      <c r="BG92" s="8">
        <v>5916</v>
      </c>
      <c r="BH92" s="8">
        <v>5688</v>
      </c>
      <c r="BI92" s="8">
        <v>5777</v>
      </c>
      <c r="BJ92" s="8">
        <v>5710</v>
      </c>
      <c r="BK92" s="8">
        <v>5731</v>
      </c>
      <c r="BL92" s="8">
        <v>5769</v>
      </c>
      <c r="BM92" s="8">
        <v>5970</v>
      </c>
      <c r="BN92" s="8">
        <v>6230</v>
      </c>
      <c r="BO92" s="8">
        <v>6343</v>
      </c>
      <c r="BP92" s="8">
        <v>6175</v>
      </c>
      <c r="BQ92" s="8">
        <v>6128</v>
      </c>
      <c r="BR92" s="8">
        <v>6333</v>
      </c>
      <c r="BS92" s="8">
        <v>6241</v>
      </c>
      <c r="BT92" s="8">
        <v>6348</v>
      </c>
      <c r="BU92" s="8">
        <v>6204</v>
      </c>
      <c r="BV92" s="8">
        <v>6090</v>
      </c>
      <c r="BW92" s="8">
        <v>6252</v>
      </c>
      <c r="BX92" s="8">
        <v>6214</v>
      </c>
      <c r="BY92" s="8">
        <v>6278</v>
      </c>
      <c r="BZ92" s="8">
        <v>6208</v>
      </c>
      <c r="CA92" s="8">
        <v>6206</v>
      </c>
      <c r="CB92" s="8">
        <v>5555</v>
      </c>
      <c r="CC92" s="8">
        <v>5308</v>
      </c>
      <c r="CD92" s="8">
        <v>5646</v>
      </c>
      <c r="CE92" s="8">
        <v>5812</v>
      </c>
      <c r="CF92" s="8">
        <v>6019</v>
      </c>
      <c r="CG92" s="8">
        <v>6657</v>
      </c>
      <c r="CH92" s="8">
        <v>7125</v>
      </c>
      <c r="CI92" s="8">
        <v>7619</v>
      </c>
      <c r="CJ92" s="8">
        <v>7195</v>
      </c>
      <c r="CK92" s="8">
        <v>7595</v>
      </c>
      <c r="CL92" s="8">
        <v>7715</v>
      </c>
      <c r="CM92" s="8">
        <v>7932</v>
      </c>
      <c r="CN92" s="8">
        <v>7999</v>
      </c>
      <c r="CO92" s="8">
        <v>8151</v>
      </c>
      <c r="CP92" s="8">
        <v>8011</v>
      </c>
      <c r="CQ92" s="8">
        <v>7798</v>
      </c>
      <c r="CR92" s="8">
        <v>7800</v>
      </c>
      <c r="CS92" s="8">
        <v>7386</v>
      </c>
      <c r="CT92" s="8">
        <v>6970</v>
      </c>
      <c r="CU92" s="8">
        <v>7257</v>
      </c>
      <c r="CV92" s="8">
        <v>6947</v>
      </c>
      <c r="CW92" s="8">
        <v>6675</v>
      </c>
      <c r="CX92" s="8">
        <v>6472</v>
      </c>
      <c r="CY92" s="8">
        <v>6301</v>
      </c>
      <c r="CZ92" s="8">
        <v>6123</v>
      </c>
      <c r="DA92" s="8">
        <v>6110</v>
      </c>
      <c r="DB92" s="8">
        <v>5795</v>
      </c>
      <c r="DC92" s="8">
        <v>5853</v>
      </c>
      <c r="DD92" s="8">
        <v>5740</v>
      </c>
      <c r="DE92" s="8">
        <v>5952</v>
      </c>
      <c r="DF92" s="8">
        <v>6000</v>
      </c>
      <c r="DG92" s="8">
        <v>6488</v>
      </c>
      <c r="DH92" s="8">
        <v>4827</v>
      </c>
      <c r="DI92" s="8">
        <v>4676</v>
      </c>
      <c r="DJ92" s="8">
        <v>4526</v>
      </c>
      <c r="DK92" s="8">
        <v>3811</v>
      </c>
      <c r="DL92" s="8">
        <v>3354</v>
      </c>
      <c r="DM92" s="8">
        <v>3115</v>
      </c>
      <c r="DN92" s="8">
        <v>2995</v>
      </c>
      <c r="DO92" s="8">
        <v>2789</v>
      </c>
      <c r="DP92" s="8">
        <v>2611</v>
      </c>
      <c r="DQ92" s="8">
        <v>2455</v>
      </c>
      <c r="DR92" s="8">
        <v>2031</v>
      </c>
      <c r="DS92" s="8">
        <v>1820</v>
      </c>
      <c r="DT92" s="8">
        <v>1517</v>
      </c>
      <c r="DU92" s="8">
        <v>1294</v>
      </c>
      <c r="DV92" s="8">
        <v>4372</v>
      </c>
      <c r="DW92" s="8">
        <f t="shared" si="4"/>
        <v>325944</v>
      </c>
      <c r="DX92" s="8">
        <f t="shared" si="5"/>
        <v>49894</v>
      </c>
      <c r="DY92" s="8">
        <f t="shared" si="6"/>
        <v>151204</v>
      </c>
      <c r="DZ92" s="8">
        <f t="shared" si="7"/>
        <v>113500</v>
      </c>
    </row>
    <row r="93" spans="1:130" x14ac:dyDescent="0.2">
      <c r="A93" t="s">
        <v>307</v>
      </c>
      <c r="B93" t="s">
        <v>310</v>
      </c>
      <c r="C93" t="s">
        <v>311</v>
      </c>
      <c r="D93" s="8">
        <f>SUM(Table3253[[#This Row],[0]:[90]])</f>
        <v>109461</v>
      </c>
      <c r="E93" s="8">
        <f>SUM(Table3253[[#This Row],[0]:[15]])</f>
        <v>19801</v>
      </c>
      <c r="F93" s="8">
        <f>SUM(Table3253[[#This Row],[16]:[64]])</f>
        <v>66952</v>
      </c>
      <c r="G93" s="8">
        <f>SUM(Table3253[[#This Row],[65]:[90]])</f>
        <v>22708</v>
      </c>
      <c r="H93" s="8">
        <f>SUM(Table3253[[#This Row],[85]:[90]])</f>
        <v>2962</v>
      </c>
      <c r="I93" s="8">
        <f>SUM(Table3253[[#This Row],[0]:[17]])</f>
        <v>22374</v>
      </c>
      <c r="J93" s="8">
        <f>SUM(Table3253[[#This Row],[18]:[64]])</f>
        <v>64379</v>
      </c>
      <c r="K93" s="8">
        <f>SUM(Table3253[[#This Row],[0]:[4]])</f>
        <v>5573</v>
      </c>
      <c r="L93" s="8">
        <f>SUM(Table3253[[#This Row],[5]:[15]])</f>
        <v>14228</v>
      </c>
      <c r="M93" s="8">
        <f>SUM(Table3253[[#This Row],[16]:[24]])</f>
        <v>9949</v>
      </c>
      <c r="N93" s="8">
        <f>SUM(Table3253[[#This Row],[25]:[49]])</f>
        <v>34021</v>
      </c>
      <c r="O93" s="8">
        <f>SUM(Table3253[[#This Row],[50]:[64]])</f>
        <v>22982</v>
      </c>
      <c r="P93" s="8">
        <f>SUM(Table3253[[#This Row],[65]:[74]])</f>
        <v>11889</v>
      </c>
      <c r="Q93" s="8">
        <f>SUM(Table3253[[#This Row],[75]:[84]])</f>
        <v>7857</v>
      </c>
      <c r="R93" s="8">
        <f>SUM(Table3253[[#This Row],[5]:[9]])</f>
        <v>6152</v>
      </c>
      <c r="S93" s="8">
        <f>SUM(Table3253[[#This Row],[10]:[14]])</f>
        <v>6764</v>
      </c>
      <c r="T93" s="8">
        <f>SUM(Table3253[[#This Row],[15]:[19]])</f>
        <v>5989</v>
      </c>
      <c r="U93" s="8">
        <f>SUM(Table3253[[#This Row],[20]:[24]])</f>
        <v>5272</v>
      </c>
      <c r="V93" s="8">
        <f>SUM(Table3253[[#This Row],[25]:[29]])</f>
        <v>6473</v>
      </c>
      <c r="W93" s="8">
        <f>SUM(Table3253[[#This Row],[30]:[34]])</f>
        <v>7226</v>
      </c>
      <c r="X93" s="8">
        <f>SUM(Table3253[[#This Row],[35]:[39]])</f>
        <v>6835</v>
      </c>
      <c r="Y93" s="8">
        <f>SUM(Table3253[[#This Row],[40]:[44]])</f>
        <v>6875</v>
      </c>
      <c r="Z93" s="8">
        <f>SUM(Table3253[[#This Row],[45]:[49]])</f>
        <v>6612</v>
      </c>
      <c r="AA93" s="8">
        <f>SUM(Table3253[[#This Row],[50]:[54]])</f>
        <v>7742</v>
      </c>
      <c r="AB93" s="8">
        <f>SUM(Table3253[[#This Row],[55]:[59]])</f>
        <v>7950</v>
      </c>
      <c r="AC93" s="8">
        <f>SUM(Table3253[[#This Row],[60]:[64]])</f>
        <v>7290</v>
      </c>
      <c r="AD93" s="8">
        <f>SUM(Table3253[[#This Row],[65]:[69]])</f>
        <v>6136</v>
      </c>
      <c r="AE93" s="8">
        <f>SUM(Table3253[[#This Row],[70]:[74]])</f>
        <v>5753</v>
      </c>
      <c r="AF93" s="8">
        <f>SUM(Table3253[[#This Row],[75]:[79]])</f>
        <v>4762</v>
      </c>
      <c r="AG93" s="8">
        <f>SUM(Table3253[[#This Row],[80]:[84]])</f>
        <v>3095</v>
      </c>
      <c r="AH93" s="8">
        <f>SUM(Table3253[[#This Row],[85]:[89]])</f>
        <v>1921</v>
      </c>
      <c r="AI93" s="8">
        <f>Table3253[[#This Row],[90]]</f>
        <v>1041</v>
      </c>
      <c r="AJ93" s="8">
        <v>1070</v>
      </c>
      <c r="AK93" s="8">
        <v>1075</v>
      </c>
      <c r="AL93" s="8">
        <v>1118</v>
      </c>
      <c r="AM93" s="8">
        <v>1123</v>
      </c>
      <c r="AN93" s="8">
        <v>1187</v>
      </c>
      <c r="AO93" s="8">
        <v>1130</v>
      </c>
      <c r="AP93" s="8">
        <v>1225</v>
      </c>
      <c r="AQ93" s="8">
        <v>1226</v>
      </c>
      <c r="AR93" s="8">
        <v>1257</v>
      </c>
      <c r="AS93" s="8">
        <v>1314</v>
      </c>
      <c r="AT93" s="8">
        <v>1353</v>
      </c>
      <c r="AU93" s="8">
        <v>1317</v>
      </c>
      <c r="AV93" s="8">
        <v>1347</v>
      </c>
      <c r="AW93" s="8">
        <v>1383</v>
      </c>
      <c r="AX93" s="8">
        <v>1364</v>
      </c>
      <c r="AY93" s="8">
        <v>1312</v>
      </c>
      <c r="AZ93" s="8">
        <v>1272</v>
      </c>
      <c r="BA93" s="8">
        <v>1301</v>
      </c>
      <c r="BB93" s="8">
        <v>1194</v>
      </c>
      <c r="BC93" s="8">
        <v>910</v>
      </c>
      <c r="BD93" s="8">
        <v>857</v>
      </c>
      <c r="BE93" s="8">
        <v>856</v>
      </c>
      <c r="BF93" s="8">
        <v>1111</v>
      </c>
      <c r="BG93" s="8">
        <v>1180</v>
      </c>
      <c r="BH93" s="8">
        <v>1268</v>
      </c>
      <c r="BI93" s="8">
        <v>1257</v>
      </c>
      <c r="BJ93" s="8">
        <v>1269</v>
      </c>
      <c r="BK93" s="8">
        <v>1256</v>
      </c>
      <c r="BL93" s="8">
        <v>1335</v>
      </c>
      <c r="BM93" s="8">
        <v>1356</v>
      </c>
      <c r="BN93" s="8">
        <v>1386</v>
      </c>
      <c r="BO93" s="8">
        <v>1534</v>
      </c>
      <c r="BP93" s="8">
        <v>1417</v>
      </c>
      <c r="BQ93" s="8">
        <v>1431</v>
      </c>
      <c r="BR93" s="8">
        <v>1458</v>
      </c>
      <c r="BS93" s="8">
        <v>1392</v>
      </c>
      <c r="BT93" s="8">
        <v>1430</v>
      </c>
      <c r="BU93" s="8">
        <v>1347</v>
      </c>
      <c r="BV93" s="8">
        <v>1359</v>
      </c>
      <c r="BW93" s="8">
        <v>1307</v>
      </c>
      <c r="BX93" s="8">
        <v>1328</v>
      </c>
      <c r="BY93" s="8">
        <v>1380</v>
      </c>
      <c r="BZ93" s="8">
        <v>1412</v>
      </c>
      <c r="CA93" s="8">
        <v>1425</v>
      </c>
      <c r="CB93" s="8">
        <v>1330</v>
      </c>
      <c r="CC93" s="8">
        <v>1213</v>
      </c>
      <c r="CD93" s="8">
        <v>1296</v>
      </c>
      <c r="CE93" s="8">
        <v>1337</v>
      </c>
      <c r="CF93" s="8">
        <v>1347</v>
      </c>
      <c r="CG93" s="8">
        <v>1419</v>
      </c>
      <c r="CH93" s="8">
        <v>1482</v>
      </c>
      <c r="CI93" s="8">
        <v>1598</v>
      </c>
      <c r="CJ93" s="8">
        <v>1553</v>
      </c>
      <c r="CK93" s="8">
        <v>1523</v>
      </c>
      <c r="CL93" s="8">
        <v>1586</v>
      </c>
      <c r="CM93" s="8">
        <v>1549</v>
      </c>
      <c r="CN93" s="8">
        <v>1637</v>
      </c>
      <c r="CO93" s="8">
        <v>1629</v>
      </c>
      <c r="CP93" s="8">
        <v>1533</v>
      </c>
      <c r="CQ93" s="8">
        <v>1602</v>
      </c>
      <c r="CR93" s="8">
        <v>1543</v>
      </c>
      <c r="CS93" s="8">
        <v>1526</v>
      </c>
      <c r="CT93" s="8">
        <v>1402</v>
      </c>
      <c r="CU93" s="8">
        <v>1415</v>
      </c>
      <c r="CV93" s="8">
        <v>1404</v>
      </c>
      <c r="CW93" s="8">
        <v>1287</v>
      </c>
      <c r="CX93" s="8">
        <v>1301</v>
      </c>
      <c r="CY93" s="8">
        <v>1182</v>
      </c>
      <c r="CZ93" s="8">
        <v>1191</v>
      </c>
      <c r="DA93" s="8">
        <v>1175</v>
      </c>
      <c r="DB93" s="8">
        <v>1135</v>
      </c>
      <c r="DC93" s="8">
        <v>1138</v>
      </c>
      <c r="DD93" s="8">
        <v>1107</v>
      </c>
      <c r="DE93" s="8">
        <v>1184</v>
      </c>
      <c r="DF93" s="8">
        <v>1189</v>
      </c>
      <c r="DG93" s="8">
        <v>1310</v>
      </c>
      <c r="DH93" s="8">
        <v>974</v>
      </c>
      <c r="DI93" s="8">
        <v>930</v>
      </c>
      <c r="DJ93" s="8">
        <v>828</v>
      </c>
      <c r="DK93" s="8">
        <v>720</v>
      </c>
      <c r="DL93" s="8">
        <v>647</v>
      </c>
      <c r="DM93" s="8">
        <v>641</v>
      </c>
      <c r="DN93" s="8">
        <v>642</v>
      </c>
      <c r="DO93" s="8">
        <v>609</v>
      </c>
      <c r="DP93" s="8">
        <v>556</v>
      </c>
      <c r="DQ93" s="8">
        <v>485</v>
      </c>
      <c r="DR93" s="8">
        <v>416</v>
      </c>
      <c r="DS93" s="8">
        <v>405</v>
      </c>
      <c r="DT93" s="8">
        <v>315</v>
      </c>
      <c r="DU93" s="8">
        <v>300</v>
      </c>
      <c r="DV93" s="8">
        <v>1041</v>
      </c>
      <c r="DW93" s="8">
        <f t="shared" si="4"/>
        <v>66952</v>
      </c>
      <c r="DX93" s="8">
        <f t="shared" si="5"/>
        <v>7376</v>
      </c>
      <c r="DY93" s="8">
        <f t="shared" si="6"/>
        <v>34021</v>
      </c>
      <c r="DZ93" s="8">
        <f t="shared" si="7"/>
        <v>22982</v>
      </c>
    </row>
    <row r="94" spans="1:130" x14ac:dyDescent="0.2">
      <c r="A94" t="s">
        <v>307</v>
      </c>
      <c r="B94" t="s">
        <v>312</v>
      </c>
      <c r="C94" t="s">
        <v>313</v>
      </c>
      <c r="D94" s="8">
        <f>SUM(Table3253[[#This Row],[0]:[90]])</f>
        <v>198599</v>
      </c>
      <c r="E94" s="8">
        <f>SUM(Table3253[[#This Row],[0]:[15]])</f>
        <v>34976</v>
      </c>
      <c r="F94" s="8">
        <f>SUM(Table3253[[#This Row],[16]:[64]])</f>
        <v>123246</v>
      </c>
      <c r="G94" s="8">
        <f>SUM(Table3253[[#This Row],[65]:[90]])</f>
        <v>40377</v>
      </c>
      <c r="H94" s="8">
        <f>SUM(Table3253[[#This Row],[85]:[90]])</f>
        <v>5374</v>
      </c>
      <c r="I94" s="8">
        <f>SUM(Table3253[[#This Row],[0]:[17]])</f>
        <v>39507</v>
      </c>
      <c r="J94" s="8">
        <f>SUM(Table3253[[#This Row],[18]:[64]])</f>
        <v>118715</v>
      </c>
      <c r="K94" s="8">
        <f>SUM(Table3253[[#This Row],[0]:[4]])</f>
        <v>9977</v>
      </c>
      <c r="L94" s="8">
        <f>SUM(Table3253[[#This Row],[5]:[15]])</f>
        <v>24999</v>
      </c>
      <c r="M94" s="8">
        <f>SUM(Table3253[[#This Row],[16]:[24]])</f>
        <v>18975</v>
      </c>
      <c r="N94" s="8">
        <f>SUM(Table3253[[#This Row],[25]:[49]])</f>
        <v>63478</v>
      </c>
      <c r="O94" s="8">
        <f>SUM(Table3253[[#This Row],[50]:[64]])</f>
        <v>40793</v>
      </c>
      <c r="P94" s="8">
        <f>SUM(Table3253[[#This Row],[65]:[74]])</f>
        <v>21104</v>
      </c>
      <c r="Q94" s="8">
        <f>SUM(Table3253[[#This Row],[75]:[84]])</f>
        <v>13899</v>
      </c>
      <c r="R94" s="8">
        <f>SUM(Table3253[[#This Row],[5]:[9]])</f>
        <v>11205</v>
      </c>
      <c r="S94" s="8">
        <f>SUM(Table3253[[#This Row],[10]:[14]])</f>
        <v>11547</v>
      </c>
      <c r="T94" s="8">
        <f>SUM(Table3253[[#This Row],[15]:[19]])</f>
        <v>11042</v>
      </c>
      <c r="U94" s="8">
        <f>SUM(Table3253[[#This Row],[20]:[24]])</f>
        <v>10180</v>
      </c>
      <c r="V94" s="8">
        <f>SUM(Table3253[[#This Row],[25]:[29]])</f>
        <v>13078</v>
      </c>
      <c r="W94" s="8">
        <f>SUM(Table3253[[#This Row],[30]:[34]])</f>
        <v>13509</v>
      </c>
      <c r="X94" s="8">
        <f>SUM(Table3253[[#This Row],[35]:[39]])</f>
        <v>13322</v>
      </c>
      <c r="Y94" s="8">
        <f>SUM(Table3253[[#This Row],[40]:[44]])</f>
        <v>12290</v>
      </c>
      <c r="Z94" s="8">
        <f>SUM(Table3253[[#This Row],[45]:[49]])</f>
        <v>11279</v>
      </c>
      <c r="AA94" s="8">
        <f>SUM(Table3253[[#This Row],[50]:[54]])</f>
        <v>13663</v>
      </c>
      <c r="AB94" s="8">
        <f>SUM(Table3253[[#This Row],[55]:[59]])</f>
        <v>14220</v>
      </c>
      <c r="AC94" s="8">
        <f>SUM(Table3253[[#This Row],[60]:[64]])</f>
        <v>12910</v>
      </c>
      <c r="AD94" s="8">
        <f>SUM(Table3253[[#This Row],[65]:[69]])</f>
        <v>10945</v>
      </c>
      <c r="AE94" s="8">
        <f>SUM(Table3253[[#This Row],[70]:[74]])</f>
        <v>10159</v>
      </c>
      <c r="AF94" s="8">
        <f>SUM(Table3253[[#This Row],[75]:[79]])</f>
        <v>8252</v>
      </c>
      <c r="AG94" s="8">
        <f>SUM(Table3253[[#This Row],[80]:[84]])</f>
        <v>5647</v>
      </c>
      <c r="AH94" s="8">
        <f>SUM(Table3253[[#This Row],[85]:[89]])</f>
        <v>3568</v>
      </c>
      <c r="AI94" s="8">
        <f>Table3253[[#This Row],[90]]</f>
        <v>1806</v>
      </c>
      <c r="AJ94" s="8">
        <v>1948</v>
      </c>
      <c r="AK94" s="8">
        <v>1962</v>
      </c>
      <c r="AL94" s="8">
        <v>1954</v>
      </c>
      <c r="AM94" s="8">
        <v>2053</v>
      </c>
      <c r="AN94" s="8">
        <v>2060</v>
      </c>
      <c r="AO94" s="8">
        <v>2244</v>
      </c>
      <c r="AP94" s="8">
        <v>2188</v>
      </c>
      <c r="AQ94" s="8">
        <v>2303</v>
      </c>
      <c r="AR94" s="8">
        <v>2254</v>
      </c>
      <c r="AS94" s="8">
        <v>2216</v>
      </c>
      <c r="AT94" s="8">
        <v>2331</v>
      </c>
      <c r="AU94" s="8">
        <v>2407</v>
      </c>
      <c r="AV94" s="8">
        <v>2326</v>
      </c>
      <c r="AW94" s="8">
        <v>2344</v>
      </c>
      <c r="AX94" s="8">
        <v>2139</v>
      </c>
      <c r="AY94" s="8">
        <v>2247</v>
      </c>
      <c r="AZ94" s="8">
        <v>2184</v>
      </c>
      <c r="BA94" s="8">
        <v>2347</v>
      </c>
      <c r="BB94" s="8">
        <v>2158</v>
      </c>
      <c r="BC94" s="8">
        <v>2106</v>
      </c>
      <c r="BD94" s="8">
        <v>1779</v>
      </c>
      <c r="BE94" s="8">
        <v>1863</v>
      </c>
      <c r="BF94" s="8">
        <v>1884</v>
      </c>
      <c r="BG94" s="8">
        <v>2227</v>
      </c>
      <c r="BH94" s="8">
        <v>2427</v>
      </c>
      <c r="BI94" s="8">
        <v>2543</v>
      </c>
      <c r="BJ94" s="8">
        <v>2517</v>
      </c>
      <c r="BK94" s="8">
        <v>2675</v>
      </c>
      <c r="BL94" s="8">
        <v>2673</v>
      </c>
      <c r="BM94" s="8">
        <v>2670</v>
      </c>
      <c r="BN94" s="8">
        <v>2753</v>
      </c>
      <c r="BO94" s="8">
        <v>2659</v>
      </c>
      <c r="BP94" s="8">
        <v>2715</v>
      </c>
      <c r="BQ94" s="8">
        <v>2648</v>
      </c>
      <c r="BR94" s="8">
        <v>2734</v>
      </c>
      <c r="BS94" s="8">
        <v>2636</v>
      </c>
      <c r="BT94" s="8">
        <v>2746</v>
      </c>
      <c r="BU94" s="8">
        <v>2607</v>
      </c>
      <c r="BV94" s="8">
        <v>2690</v>
      </c>
      <c r="BW94" s="8">
        <v>2643</v>
      </c>
      <c r="BX94" s="8">
        <v>2481</v>
      </c>
      <c r="BY94" s="8">
        <v>2555</v>
      </c>
      <c r="BZ94" s="8">
        <v>2597</v>
      </c>
      <c r="CA94" s="8">
        <v>2453</v>
      </c>
      <c r="CB94" s="8">
        <v>2204</v>
      </c>
      <c r="CC94" s="8">
        <v>2137</v>
      </c>
      <c r="CD94" s="8">
        <v>2248</v>
      </c>
      <c r="CE94" s="8">
        <v>2258</v>
      </c>
      <c r="CF94" s="8">
        <v>2292</v>
      </c>
      <c r="CG94" s="8">
        <v>2344</v>
      </c>
      <c r="CH94" s="8">
        <v>2738</v>
      </c>
      <c r="CI94" s="8">
        <v>2805</v>
      </c>
      <c r="CJ94" s="8">
        <v>2680</v>
      </c>
      <c r="CK94" s="8">
        <v>2716</v>
      </c>
      <c r="CL94" s="8">
        <v>2724</v>
      </c>
      <c r="CM94" s="8">
        <v>2901</v>
      </c>
      <c r="CN94" s="8">
        <v>2870</v>
      </c>
      <c r="CO94" s="8">
        <v>2848</v>
      </c>
      <c r="CP94" s="8">
        <v>2771</v>
      </c>
      <c r="CQ94" s="8">
        <v>2830</v>
      </c>
      <c r="CR94" s="8">
        <v>2782</v>
      </c>
      <c r="CS94" s="8">
        <v>2601</v>
      </c>
      <c r="CT94" s="8">
        <v>2509</v>
      </c>
      <c r="CU94" s="8">
        <v>2484</v>
      </c>
      <c r="CV94" s="8">
        <v>2534</v>
      </c>
      <c r="CW94" s="8">
        <v>2433</v>
      </c>
      <c r="CX94" s="8">
        <v>2181</v>
      </c>
      <c r="CY94" s="8">
        <v>2204</v>
      </c>
      <c r="CZ94" s="8">
        <v>2075</v>
      </c>
      <c r="DA94" s="8">
        <v>2052</v>
      </c>
      <c r="DB94" s="8">
        <v>1953</v>
      </c>
      <c r="DC94" s="8">
        <v>1933</v>
      </c>
      <c r="DD94" s="8">
        <v>2062</v>
      </c>
      <c r="DE94" s="8">
        <v>2044</v>
      </c>
      <c r="DF94" s="8">
        <v>2167</v>
      </c>
      <c r="DG94" s="8">
        <v>2291</v>
      </c>
      <c r="DH94" s="8">
        <v>1594</v>
      </c>
      <c r="DI94" s="8">
        <v>1599</v>
      </c>
      <c r="DJ94" s="8">
        <v>1469</v>
      </c>
      <c r="DK94" s="8">
        <v>1299</v>
      </c>
      <c r="DL94" s="8">
        <v>1185</v>
      </c>
      <c r="DM94" s="8">
        <v>1133</v>
      </c>
      <c r="DN94" s="8">
        <v>1136</v>
      </c>
      <c r="DO94" s="8">
        <v>1166</v>
      </c>
      <c r="DP94" s="8">
        <v>1027</v>
      </c>
      <c r="DQ94" s="8">
        <v>923</v>
      </c>
      <c r="DR94" s="8">
        <v>738</v>
      </c>
      <c r="DS94" s="8">
        <v>727</v>
      </c>
      <c r="DT94" s="8">
        <v>616</v>
      </c>
      <c r="DU94" s="8">
        <v>564</v>
      </c>
      <c r="DV94" s="8">
        <v>1806</v>
      </c>
      <c r="DW94" s="8">
        <f t="shared" si="4"/>
        <v>123246</v>
      </c>
      <c r="DX94" s="8">
        <f t="shared" si="5"/>
        <v>14444</v>
      </c>
      <c r="DY94" s="8">
        <f t="shared" si="6"/>
        <v>63478</v>
      </c>
      <c r="DZ94" s="8">
        <f t="shared" si="7"/>
        <v>40793</v>
      </c>
    </row>
    <row r="95" spans="1:130" x14ac:dyDescent="0.2">
      <c r="A95" t="s">
        <v>307</v>
      </c>
      <c r="B95" t="s">
        <v>314</v>
      </c>
      <c r="C95" t="s">
        <v>315</v>
      </c>
      <c r="D95" s="8">
        <f>SUM(Table3253[[#This Row],[0]:[90]])</f>
        <v>94161</v>
      </c>
      <c r="E95" s="8">
        <f>SUM(Table3253[[#This Row],[0]:[15]])</f>
        <v>17802</v>
      </c>
      <c r="F95" s="8">
        <f>SUM(Table3253[[#This Row],[16]:[64]])</f>
        <v>57617</v>
      </c>
      <c r="G95" s="8">
        <f>SUM(Table3253[[#This Row],[65]:[90]])</f>
        <v>18742</v>
      </c>
      <c r="H95" s="8">
        <f>SUM(Table3253[[#This Row],[85]:[90]])</f>
        <v>2342</v>
      </c>
      <c r="I95" s="8">
        <f>SUM(Table3253[[#This Row],[0]:[17]])</f>
        <v>20164</v>
      </c>
      <c r="J95" s="8">
        <f>SUM(Table3253[[#This Row],[18]:[64]])</f>
        <v>55255</v>
      </c>
      <c r="K95" s="8">
        <f>SUM(Table3253[[#This Row],[0]:[4]])</f>
        <v>4938</v>
      </c>
      <c r="L95" s="8">
        <f>SUM(Table3253[[#This Row],[5]:[15]])</f>
        <v>12864</v>
      </c>
      <c r="M95" s="8">
        <f>SUM(Table3253[[#This Row],[16]:[24]])</f>
        <v>9567</v>
      </c>
      <c r="N95" s="8">
        <f>SUM(Table3253[[#This Row],[25]:[49]])</f>
        <v>27875</v>
      </c>
      <c r="O95" s="8">
        <f>SUM(Table3253[[#This Row],[50]:[64]])</f>
        <v>20175</v>
      </c>
      <c r="P95" s="8">
        <f>SUM(Table3253[[#This Row],[65]:[74]])</f>
        <v>10341</v>
      </c>
      <c r="Q95" s="8">
        <f>SUM(Table3253[[#This Row],[75]:[84]])</f>
        <v>6059</v>
      </c>
      <c r="R95" s="8">
        <f>SUM(Table3253[[#This Row],[5]:[9]])</f>
        <v>5629</v>
      </c>
      <c r="S95" s="8">
        <f>SUM(Table3253[[#This Row],[10]:[14]])</f>
        <v>6093</v>
      </c>
      <c r="T95" s="8">
        <f>SUM(Table3253[[#This Row],[15]:[19]])</f>
        <v>5529</v>
      </c>
      <c r="U95" s="8">
        <f>SUM(Table3253[[#This Row],[20]:[24]])</f>
        <v>5180</v>
      </c>
      <c r="V95" s="8">
        <f>SUM(Table3253[[#This Row],[25]:[29]])</f>
        <v>5639</v>
      </c>
      <c r="W95" s="8">
        <f>SUM(Table3253[[#This Row],[30]:[34]])</f>
        <v>6010</v>
      </c>
      <c r="X95" s="8">
        <f>SUM(Table3253[[#This Row],[35]:[39]])</f>
        <v>5763</v>
      </c>
      <c r="Y95" s="8">
        <f>SUM(Table3253[[#This Row],[40]:[44]])</f>
        <v>5360</v>
      </c>
      <c r="Z95" s="8">
        <f>SUM(Table3253[[#This Row],[45]:[49]])</f>
        <v>5103</v>
      </c>
      <c r="AA95" s="8">
        <f>SUM(Table3253[[#This Row],[50]:[54]])</f>
        <v>6460</v>
      </c>
      <c r="AB95" s="8">
        <f>SUM(Table3253[[#This Row],[55]:[59]])</f>
        <v>7146</v>
      </c>
      <c r="AC95" s="8">
        <f>SUM(Table3253[[#This Row],[60]:[64]])</f>
        <v>6569</v>
      </c>
      <c r="AD95" s="8">
        <f>SUM(Table3253[[#This Row],[65]:[69]])</f>
        <v>5393</v>
      </c>
      <c r="AE95" s="8">
        <f>SUM(Table3253[[#This Row],[70]:[74]])</f>
        <v>4948</v>
      </c>
      <c r="AF95" s="8">
        <f>SUM(Table3253[[#This Row],[75]:[79]])</f>
        <v>3669</v>
      </c>
      <c r="AG95" s="8">
        <f>SUM(Table3253[[#This Row],[80]:[84]])</f>
        <v>2390</v>
      </c>
      <c r="AH95" s="8">
        <f>SUM(Table3253[[#This Row],[85]:[89]])</f>
        <v>1554</v>
      </c>
      <c r="AI95" s="8">
        <f>Table3253[[#This Row],[90]]</f>
        <v>788</v>
      </c>
      <c r="AJ95" s="8">
        <v>912</v>
      </c>
      <c r="AK95" s="8">
        <v>947</v>
      </c>
      <c r="AL95" s="8">
        <v>1022</v>
      </c>
      <c r="AM95" s="8">
        <v>1039</v>
      </c>
      <c r="AN95" s="8">
        <v>1018</v>
      </c>
      <c r="AO95" s="8">
        <v>1118</v>
      </c>
      <c r="AP95" s="8">
        <v>1121</v>
      </c>
      <c r="AQ95" s="8">
        <v>1068</v>
      </c>
      <c r="AR95" s="8">
        <v>1151</v>
      </c>
      <c r="AS95" s="8">
        <v>1171</v>
      </c>
      <c r="AT95" s="8">
        <v>1155</v>
      </c>
      <c r="AU95" s="8">
        <v>1240</v>
      </c>
      <c r="AV95" s="8">
        <v>1227</v>
      </c>
      <c r="AW95" s="8">
        <v>1219</v>
      </c>
      <c r="AX95" s="8">
        <v>1252</v>
      </c>
      <c r="AY95" s="8">
        <v>1142</v>
      </c>
      <c r="AZ95" s="8">
        <v>1199</v>
      </c>
      <c r="BA95" s="8">
        <v>1163</v>
      </c>
      <c r="BB95" s="8">
        <v>1135</v>
      </c>
      <c r="BC95" s="8">
        <v>890</v>
      </c>
      <c r="BD95" s="8">
        <v>881</v>
      </c>
      <c r="BE95" s="8">
        <v>1043</v>
      </c>
      <c r="BF95" s="8">
        <v>1085</v>
      </c>
      <c r="BG95" s="8">
        <v>1140</v>
      </c>
      <c r="BH95" s="8">
        <v>1031</v>
      </c>
      <c r="BI95" s="8">
        <v>1163</v>
      </c>
      <c r="BJ95" s="8">
        <v>1081</v>
      </c>
      <c r="BK95" s="8">
        <v>1125</v>
      </c>
      <c r="BL95" s="8">
        <v>1144</v>
      </c>
      <c r="BM95" s="8">
        <v>1126</v>
      </c>
      <c r="BN95" s="8">
        <v>1184</v>
      </c>
      <c r="BO95" s="8">
        <v>1227</v>
      </c>
      <c r="BP95" s="8">
        <v>1165</v>
      </c>
      <c r="BQ95" s="8">
        <v>1182</v>
      </c>
      <c r="BR95" s="8">
        <v>1252</v>
      </c>
      <c r="BS95" s="8">
        <v>1204</v>
      </c>
      <c r="BT95" s="8">
        <v>1187</v>
      </c>
      <c r="BU95" s="8">
        <v>1181</v>
      </c>
      <c r="BV95" s="8">
        <v>1115</v>
      </c>
      <c r="BW95" s="8">
        <v>1076</v>
      </c>
      <c r="BX95" s="8">
        <v>1114</v>
      </c>
      <c r="BY95" s="8">
        <v>1098</v>
      </c>
      <c r="BZ95" s="8">
        <v>1119</v>
      </c>
      <c r="CA95" s="8">
        <v>1051</v>
      </c>
      <c r="CB95" s="8">
        <v>978</v>
      </c>
      <c r="CC95" s="8">
        <v>960</v>
      </c>
      <c r="CD95" s="8">
        <v>1016</v>
      </c>
      <c r="CE95" s="8">
        <v>968</v>
      </c>
      <c r="CF95" s="8">
        <v>997</v>
      </c>
      <c r="CG95" s="8">
        <v>1162</v>
      </c>
      <c r="CH95" s="8">
        <v>1246</v>
      </c>
      <c r="CI95" s="8">
        <v>1315</v>
      </c>
      <c r="CJ95" s="8">
        <v>1264</v>
      </c>
      <c r="CK95" s="8">
        <v>1286</v>
      </c>
      <c r="CL95" s="8">
        <v>1349</v>
      </c>
      <c r="CM95" s="8">
        <v>1442</v>
      </c>
      <c r="CN95" s="8">
        <v>1415</v>
      </c>
      <c r="CO95" s="8">
        <v>1459</v>
      </c>
      <c r="CP95" s="8">
        <v>1389</v>
      </c>
      <c r="CQ95" s="8">
        <v>1441</v>
      </c>
      <c r="CR95" s="8">
        <v>1420</v>
      </c>
      <c r="CS95" s="8">
        <v>1416</v>
      </c>
      <c r="CT95" s="8">
        <v>1252</v>
      </c>
      <c r="CU95" s="8">
        <v>1323</v>
      </c>
      <c r="CV95" s="8">
        <v>1158</v>
      </c>
      <c r="CW95" s="8">
        <v>1209</v>
      </c>
      <c r="CX95" s="8">
        <v>1089</v>
      </c>
      <c r="CY95" s="8">
        <v>1094</v>
      </c>
      <c r="CZ95" s="8">
        <v>967</v>
      </c>
      <c r="DA95" s="8">
        <v>1034</v>
      </c>
      <c r="DB95" s="8">
        <v>1015</v>
      </c>
      <c r="DC95" s="8">
        <v>933</v>
      </c>
      <c r="DD95" s="8">
        <v>1023</v>
      </c>
      <c r="DE95" s="8">
        <v>991</v>
      </c>
      <c r="DF95" s="8">
        <v>986</v>
      </c>
      <c r="DG95" s="8">
        <v>1054</v>
      </c>
      <c r="DH95" s="8">
        <v>754</v>
      </c>
      <c r="DI95" s="8">
        <v>689</v>
      </c>
      <c r="DJ95" s="8">
        <v>646</v>
      </c>
      <c r="DK95" s="8">
        <v>526</v>
      </c>
      <c r="DL95" s="8">
        <v>533</v>
      </c>
      <c r="DM95" s="8">
        <v>467</v>
      </c>
      <c r="DN95" s="8">
        <v>488</v>
      </c>
      <c r="DO95" s="8">
        <v>446</v>
      </c>
      <c r="DP95" s="8">
        <v>456</v>
      </c>
      <c r="DQ95" s="8">
        <v>428</v>
      </c>
      <c r="DR95" s="8">
        <v>314</v>
      </c>
      <c r="DS95" s="8">
        <v>328</v>
      </c>
      <c r="DT95" s="8">
        <v>266</v>
      </c>
      <c r="DU95" s="8">
        <v>218</v>
      </c>
      <c r="DV95" s="8">
        <v>788</v>
      </c>
      <c r="DW95" s="8">
        <f t="shared" si="4"/>
        <v>57617</v>
      </c>
      <c r="DX95" s="8">
        <f t="shared" si="5"/>
        <v>7205</v>
      </c>
      <c r="DY95" s="8">
        <f t="shared" si="6"/>
        <v>27875</v>
      </c>
      <c r="DZ95" s="8">
        <f t="shared" si="7"/>
        <v>20175</v>
      </c>
    </row>
    <row r="96" spans="1:130" x14ac:dyDescent="0.2">
      <c r="A96" t="s">
        <v>307</v>
      </c>
      <c r="B96" t="s">
        <v>316</v>
      </c>
      <c r="C96" t="s">
        <v>317</v>
      </c>
      <c r="D96" s="8">
        <f>SUM(Table3253[[#This Row],[0]:[90]])</f>
        <v>149339</v>
      </c>
      <c r="E96" s="8">
        <f>SUM(Table3253[[#This Row],[0]:[15]])</f>
        <v>30715</v>
      </c>
      <c r="F96" s="8">
        <f>SUM(Table3253[[#This Row],[16]:[64]])</f>
        <v>93753</v>
      </c>
      <c r="G96" s="8">
        <f>SUM(Table3253[[#This Row],[65]:[90]])</f>
        <v>24871</v>
      </c>
      <c r="H96" s="8">
        <f>SUM(Table3253[[#This Row],[85]:[90]])</f>
        <v>3083</v>
      </c>
      <c r="I96" s="8">
        <f>SUM(Table3253[[#This Row],[0]:[17]])</f>
        <v>34384</v>
      </c>
      <c r="J96" s="8">
        <f>SUM(Table3253[[#This Row],[18]:[64]])</f>
        <v>90084</v>
      </c>
      <c r="K96" s="8">
        <f>SUM(Table3253[[#This Row],[0]:[4]])</f>
        <v>9045</v>
      </c>
      <c r="L96" s="8">
        <f>SUM(Table3253[[#This Row],[5]:[15]])</f>
        <v>21670</v>
      </c>
      <c r="M96" s="8">
        <f>SUM(Table3253[[#This Row],[16]:[24]])</f>
        <v>17422</v>
      </c>
      <c r="N96" s="8">
        <f>SUM(Table3253[[#This Row],[25]:[49]])</f>
        <v>49760</v>
      </c>
      <c r="O96" s="8">
        <f>SUM(Table3253[[#This Row],[50]:[64]])</f>
        <v>26571</v>
      </c>
      <c r="P96" s="8">
        <f>SUM(Table3253[[#This Row],[65]:[74]])</f>
        <v>13776</v>
      </c>
      <c r="Q96" s="8">
        <f>SUM(Table3253[[#This Row],[75]:[84]])</f>
        <v>8012</v>
      </c>
      <c r="R96" s="8">
        <f>SUM(Table3253[[#This Row],[5]:[9]])</f>
        <v>9984</v>
      </c>
      <c r="S96" s="8">
        <f>SUM(Table3253[[#This Row],[10]:[14]])</f>
        <v>9847</v>
      </c>
      <c r="T96" s="8">
        <f>SUM(Table3253[[#This Row],[15]:[19]])</f>
        <v>9028</v>
      </c>
      <c r="U96" s="8">
        <f>SUM(Table3253[[#This Row],[20]:[24]])</f>
        <v>10233</v>
      </c>
      <c r="V96" s="8">
        <f>SUM(Table3253[[#This Row],[25]:[29]])</f>
        <v>11829</v>
      </c>
      <c r="W96" s="8">
        <f>SUM(Table3253[[#This Row],[30]:[34]])</f>
        <v>11310</v>
      </c>
      <c r="X96" s="8">
        <f>SUM(Table3253[[#This Row],[35]:[39]])</f>
        <v>10367</v>
      </c>
      <c r="Y96" s="8">
        <f>SUM(Table3253[[#This Row],[40]:[44]])</f>
        <v>8566</v>
      </c>
      <c r="Z96" s="8">
        <f>SUM(Table3253[[#This Row],[45]:[49]])</f>
        <v>7688</v>
      </c>
      <c r="AA96" s="8">
        <f>SUM(Table3253[[#This Row],[50]:[54]])</f>
        <v>8512</v>
      </c>
      <c r="AB96" s="8">
        <f>SUM(Table3253[[#This Row],[55]:[59]])</f>
        <v>9165</v>
      </c>
      <c r="AC96" s="8">
        <f>SUM(Table3253[[#This Row],[60]:[64]])</f>
        <v>8894</v>
      </c>
      <c r="AD96" s="8">
        <f>SUM(Table3253[[#This Row],[65]:[69]])</f>
        <v>7544</v>
      </c>
      <c r="AE96" s="8">
        <f>SUM(Table3253[[#This Row],[70]:[74]])</f>
        <v>6232</v>
      </c>
      <c r="AF96" s="8">
        <f>SUM(Table3253[[#This Row],[75]:[79]])</f>
        <v>4818</v>
      </c>
      <c r="AG96" s="8">
        <f>SUM(Table3253[[#This Row],[80]:[84]])</f>
        <v>3194</v>
      </c>
      <c r="AH96" s="8">
        <f>SUM(Table3253[[#This Row],[85]:[89]])</f>
        <v>1997</v>
      </c>
      <c r="AI96" s="8">
        <f>Table3253[[#This Row],[90]]</f>
        <v>1086</v>
      </c>
      <c r="AJ96" s="8">
        <v>1795</v>
      </c>
      <c r="AK96" s="8">
        <v>1713</v>
      </c>
      <c r="AL96" s="8">
        <v>1783</v>
      </c>
      <c r="AM96" s="8">
        <v>1861</v>
      </c>
      <c r="AN96" s="8">
        <v>1893</v>
      </c>
      <c r="AO96" s="8">
        <v>2034</v>
      </c>
      <c r="AP96" s="8">
        <v>1907</v>
      </c>
      <c r="AQ96" s="8">
        <v>1990</v>
      </c>
      <c r="AR96" s="8">
        <v>1961</v>
      </c>
      <c r="AS96" s="8">
        <v>2092</v>
      </c>
      <c r="AT96" s="8">
        <v>2052</v>
      </c>
      <c r="AU96" s="8">
        <v>2084</v>
      </c>
      <c r="AV96" s="8">
        <v>2001</v>
      </c>
      <c r="AW96" s="8">
        <v>1837</v>
      </c>
      <c r="AX96" s="8">
        <v>1873</v>
      </c>
      <c r="AY96" s="8">
        <v>1839</v>
      </c>
      <c r="AZ96" s="8">
        <v>1842</v>
      </c>
      <c r="BA96" s="8">
        <v>1827</v>
      </c>
      <c r="BB96" s="8">
        <v>1820</v>
      </c>
      <c r="BC96" s="8">
        <v>1700</v>
      </c>
      <c r="BD96" s="8">
        <v>1725</v>
      </c>
      <c r="BE96" s="8">
        <v>1964</v>
      </c>
      <c r="BF96" s="8">
        <v>2057</v>
      </c>
      <c r="BG96" s="8">
        <v>2094</v>
      </c>
      <c r="BH96" s="8">
        <v>2393</v>
      </c>
      <c r="BI96" s="8">
        <v>2389</v>
      </c>
      <c r="BJ96" s="8">
        <v>2381</v>
      </c>
      <c r="BK96" s="8">
        <v>2381</v>
      </c>
      <c r="BL96" s="8">
        <v>2322</v>
      </c>
      <c r="BM96" s="8">
        <v>2356</v>
      </c>
      <c r="BN96" s="8">
        <v>2364</v>
      </c>
      <c r="BO96" s="8">
        <v>2157</v>
      </c>
      <c r="BP96" s="8">
        <v>2276</v>
      </c>
      <c r="BQ96" s="8">
        <v>2255</v>
      </c>
      <c r="BR96" s="8">
        <v>2258</v>
      </c>
      <c r="BS96" s="8">
        <v>2231</v>
      </c>
      <c r="BT96" s="8">
        <v>2202</v>
      </c>
      <c r="BU96" s="8">
        <v>2086</v>
      </c>
      <c r="BV96" s="8">
        <v>1996</v>
      </c>
      <c r="BW96" s="8">
        <v>1852</v>
      </c>
      <c r="BX96" s="8">
        <v>1814</v>
      </c>
      <c r="BY96" s="8">
        <v>1788</v>
      </c>
      <c r="BZ96" s="8">
        <v>1789</v>
      </c>
      <c r="CA96" s="8">
        <v>1694</v>
      </c>
      <c r="CB96" s="8">
        <v>1481</v>
      </c>
      <c r="CC96" s="8">
        <v>1458</v>
      </c>
      <c r="CD96" s="8">
        <v>1527</v>
      </c>
      <c r="CE96" s="8">
        <v>1579</v>
      </c>
      <c r="CF96" s="8">
        <v>1527</v>
      </c>
      <c r="CG96" s="8">
        <v>1597</v>
      </c>
      <c r="CH96" s="8">
        <v>1631</v>
      </c>
      <c r="CI96" s="8">
        <v>1737</v>
      </c>
      <c r="CJ96" s="8">
        <v>1685</v>
      </c>
      <c r="CK96" s="8">
        <v>1646</v>
      </c>
      <c r="CL96" s="8">
        <v>1813</v>
      </c>
      <c r="CM96" s="8">
        <v>1764</v>
      </c>
      <c r="CN96" s="8">
        <v>1838</v>
      </c>
      <c r="CO96" s="8">
        <v>1892</v>
      </c>
      <c r="CP96" s="8">
        <v>1833</v>
      </c>
      <c r="CQ96" s="8">
        <v>1838</v>
      </c>
      <c r="CR96" s="8">
        <v>1920</v>
      </c>
      <c r="CS96" s="8">
        <v>1777</v>
      </c>
      <c r="CT96" s="8">
        <v>1752</v>
      </c>
      <c r="CU96" s="8">
        <v>1705</v>
      </c>
      <c r="CV96" s="8">
        <v>1740</v>
      </c>
      <c r="CW96" s="8">
        <v>1682</v>
      </c>
      <c r="CX96" s="8">
        <v>1548</v>
      </c>
      <c r="CY96" s="8">
        <v>1508</v>
      </c>
      <c r="CZ96" s="8">
        <v>1393</v>
      </c>
      <c r="DA96" s="8">
        <v>1413</v>
      </c>
      <c r="DB96" s="8">
        <v>1274</v>
      </c>
      <c r="DC96" s="8">
        <v>1269</v>
      </c>
      <c r="DD96" s="8">
        <v>1236</v>
      </c>
      <c r="DE96" s="8">
        <v>1217</v>
      </c>
      <c r="DF96" s="8">
        <v>1236</v>
      </c>
      <c r="DG96" s="8">
        <v>1351</v>
      </c>
      <c r="DH96" s="8">
        <v>958</v>
      </c>
      <c r="DI96" s="8">
        <v>910</v>
      </c>
      <c r="DJ96" s="8">
        <v>828</v>
      </c>
      <c r="DK96" s="8">
        <v>771</v>
      </c>
      <c r="DL96" s="8">
        <v>760</v>
      </c>
      <c r="DM96" s="8">
        <v>633</v>
      </c>
      <c r="DN96" s="8">
        <v>625</v>
      </c>
      <c r="DO96" s="8">
        <v>602</v>
      </c>
      <c r="DP96" s="8">
        <v>574</v>
      </c>
      <c r="DQ96" s="8">
        <v>501</v>
      </c>
      <c r="DR96" s="8">
        <v>475</v>
      </c>
      <c r="DS96" s="8">
        <v>393</v>
      </c>
      <c r="DT96" s="8">
        <v>337</v>
      </c>
      <c r="DU96" s="8">
        <v>291</v>
      </c>
      <c r="DV96" s="8">
        <v>1086</v>
      </c>
      <c r="DW96" s="8">
        <f t="shared" si="4"/>
        <v>93753</v>
      </c>
      <c r="DX96" s="8">
        <f t="shared" si="5"/>
        <v>13753</v>
      </c>
      <c r="DY96" s="8">
        <f t="shared" si="6"/>
        <v>49760</v>
      </c>
      <c r="DZ96" s="8">
        <f t="shared" si="7"/>
        <v>26571</v>
      </c>
    </row>
    <row r="97" spans="1:130" x14ac:dyDescent="0.2">
      <c r="A97" t="s">
        <v>307</v>
      </c>
      <c r="B97" t="s">
        <v>318</v>
      </c>
      <c r="C97" t="s">
        <v>319</v>
      </c>
      <c r="D97" s="8">
        <f>SUM(Table3253[[#This Row],[0]:[90]])</f>
        <v>304886</v>
      </c>
      <c r="E97" s="8">
        <f>SUM(Table3253[[#This Row],[0]:[15]])</f>
        <v>52506</v>
      </c>
      <c r="F97" s="8">
        <f>SUM(Table3253[[#This Row],[16]:[64]])</f>
        <v>206773</v>
      </c>
      <c r="G97" s="8">
        <f>SUM(Table3253[[#This Row],[65]:[90]])</f>
        <v>45607</v>
      </c>
      <c r="H97" s="8">
        <f>SUM(Table3253[[#This Row],[85]:[90]])</f>
        <v>6389</v>
      </c>
      <c r="I97" s="8">
        <f>SUM(Table3253[[#This Row],[0]:[17]])</f>
        <v>58489</v>
      </c>
      <c r="J97" s="8">
        <f>SUM(Table3253[[#This Row],[18]:[64]])</f>
        <v>200790</v>
      </c>
      <c r="K97" s="8">
        <f>SUM(Table3253[[#This Row],[0]:[4]])</f>
        <v>15689</v>
      </c>
      <c r="L97" s="8">
        <f>SUM(Table3253[[#This Row],[5]:[15]])</f>
        <v>36817</v>
      </c>
      <c r="M97" s="8">
        <f>SUM(Table3253[[#This Row],[16]:[24]])</f>
        <v>57365</v>
      </c>
      <c r="N97" s="8">
        <f>SUM(Table3253[[#This Row],[25]:[49]])</f>
        <v>99701</v>
      </c>
      <c r="O97" s="8">
        <f>SUM(Table3253[[#This Row],[50]:[64]])</f>
        <v>49707</v>
      </c>
      <c r="P97" s="8">
        <f>SUM(Table3253[[#This Row],[65]:[74]])</f>
        <v>24310</v>
      </c>
      <c r="Q97" s="8">
        <f>SUM(Table3253[[#This Row],[75]:[84]])</f>
        <v>14908</v>
      </c>
      <c r="R97" s="8">
        <f>SUM(Table3253[[#This Row],[5]:[9]])</f>
        <v>16917</v>
      </c>
      <c r="S97" s="8">
        <f>SUM(Table3253[[#This Row],[10]:[14]])</f>
        <v>16781</v>
      </c>
      <c r="T97" s="8">
        <f>SUM(Table3253[[#This Row],[15]:[19]])</f>
        <v>22408</v>
      </c>
      <c r="U97" s="8">
        <f>SUM(Table3253[[#This Row],[20]:[24]])</f>
        <v>38076</v>
      </c>
      <c r="V97" s="8">
        <f>SUM(Table3253[[#This Row],[25]:[29]])</f>
        <v>24360</v>
      </c>
      <c r="W97" s="8">
        <f>SUM(Table3253[[#This Row],[30]:[34]])</f>
        <v>21606</v>
      </c>
      <c r="X97" s="8">
        <f>SUM(Table3253[[#This Row],[35]:[39]])</f>
        <v>20036</v>
      </c>
      <c r="Y97" s="8">
        <f>SUM(Table3253[[#This Row],[40]:[44]])</f>
        <v>17948</v>
      </c>
      <c r="Z97" s="8">
        <f>SUM(Table3253[[#This Row],[45]:[49]])</f>
        <v>15751</v>
      </c>
      <c r="AA97" s="8">
        <f>SUM(Table3253[[#This Row],[50]:[54]])</f>
        <v>16549</v>
      </c>
      <c r="AB97" s="8">
        <f>SUM(Table3253[[#This Row],[55]:[59]])</f>
        <v>17230</v>
      </c>
      <c r="AC97" s="8">
        <f>SUM(Table3253[[#This Row],[60]:[64]])</f>
        <v>15928</v>
      </c>
      <c r="AD97" s="8">
        <f>SUM(Table3253[[#This Row],[65]:[69]])</f>
        <v>13045</v>
      </c>
      <c r="AE97" s="8">
        <f>SUM(Table3253[[#This Row],[70]:[74]])</f>
        <v>11265</v>
      </c>
      <c r="AF97" s="8">
        <f>SUM(Table3253[[#This Row],[75]:[79]])</f>
        <v>9036</v>
      </c>
      <c r="AG97" s="8">
        <f>SUM(Table3253[[#This Row],[80]:[84]])</f>
        <v>5872</v>
      </c>
      <c r="AH97" s="8">
        <f>SUM(Table3253[[#This Row],[85]:[89]])</f>
        <v>4028</v>
      </c>
      <c r="AI97" s="8">
        <f>Table3253[[#This Row],[90]]</f>
        <v>2361</v>
      </c>
      <c r="AJ97" s="8">
        <v>3084</v>
      </c>
      <c r="AK97" s="8">
        <v>3062</v>
      </c>
      <c r="AL97" s="8">
        <v>3075</v>
      </c>
      <c r="AM97" s="8">
        <v>3214</v>
      </c>
      <c r="AN97" s="8">
        <v>3254</v>
      </c>
      <c r="AO97" s="8">
        <v>3319</v>
      </c>
      <c r="AP97" s="8">
        <v>3492</v>
      </c>
      <c r="AQ97" s="8">
        <v>3280</v>
      </c>
      <c r="AR97" s="8">
        <v>3384</v>
      </c>
      <c r="AS97" s="8">
        <v>3442</v>
      </c>
      <c r="AT97" s="8">
        <v>3339</v>
      </c>
      <c r="AU97" s="8">
        <v>3455</v>
      </c>
      <c r="AV97" s="8">
        <v>3350</v>
      </c>
      <c r="AW97" s="8">
        <v>3361</v>
      </c>
      <c r="AX97" s="8">
        <v>3276</v>
      </c>
      <c r="AY97" s="8">
        <v>3119</v>
      </c>
      <c r="AZ97" s="8">
        <v>3012</v>
      </c>
      <c r="BA97" s="8">
        <v>2971</v>
      </c>
      <c r="BB97" s="8">
        <v>4053</v>
      </c>
      <c r="BC97" s="8">
        <v>9253</v>
      </c>
      <c r="BD97" s="8">
        <v>10391</v>
      </c>
      <c r="BE97" s="8">
        <v>9419</v>
      </c>
      <c r="BF97" s="8">
        <v>7297</v>
      </c>
      <c r="BG97" s="8">
        <v>5705</v>
      </c>
      <c r="BH97" s="8">
        <v>5264</v>
      </c>
      <c r="BI97" s="8">
        <v>5321</v>
      </c>
      <c r="BJ97" s="8">
        <v>4973</v>
      </c>
      <c r="BK97" s="8">
        <v>4867</v>
      </c>
      <c r="BL97" s="8">
        <v>4640</v>
      </c>
      <c r="BM97" s="8">
        <v>4559</v>
      </c>
      <c r="BN97" s="8">
        <v>4466</v>
      </c>
      <c r="BO97" s="8">
        <v>4223</v>
      </c>
      <c r="BP97" s="8">
        <v>4494</v>
      </c>
      <c r="BQ97" s="8">
        <v>4059</v>
      </c>
      <c r="BR97" s="8">
        <v>4364</v>
      </c>
      <c r="BS97" s="8">
        <v>4259</v>
      </c>
      <c r="BT97" s="8">
        <v>4117</v>
      </c>
      <c r="BU97" s="8">
        <v>3976</v>
      </c>
      <c r="BV97" s="8">
        <v>3868</v>
      </c>
      <c r="BW97" s="8">
        <v>3816</v>
      </c>
      <c r="BX97" s="8">
        <v>3874</v>
      </c>
      <c r="BY97" s="8">
        <v>3707</v>
      </c>
      <c r="BZ97" s="8">
        <v>3683</v>
      </c>
      <c r="CA97" s="8">
        <v>3491</v>
      </c>
      <c r="CB97" s="8">
        <v>3193</v>
      </c>
      <c r="CC97" s="8">
        <v>3018</v>
      </c>
      <c r="CD97" s="8">
        <v>3259</v>
      </c>
      <c r="CE97" s="8">
        <v>3225</v>
      </c>
      <c r="CF97" s="8">
        <v>3098</v>
      </c>
      <c r="CG97" s="8">
        <v>3151</v>
      </c>
      <c r="CH97" s="8">
        <v>3234</v>
      </c>
      <c r="CI97" s="8">
        <v>3511</v>
      </c>
      <c r="CJ97" s="8">
        <v>3235</v>
      </c>
      <c r="CK97" s="8">
        <v>3262</v>
      </c>
      <c r="CL97" s="8">
        <v>3307</v>
      </c>
      <c r="CM97" s="8">
        <v>3391</v>
      </c>
      <c r="CN97" s="8">
        <v>3406</v>
      </c>
      <c r="CO97" s="8">
        <v>3530</v>
      </c>
      <c r="CP97" s="8">
        <v>3448</v>
      </c>
      <c r="CQ97" s="8">
        <v>3455</v>
      </c>
      <c r="CR97" s="8">
        <v>3377</v>
      </c>
      <c r="CS97" s="8">
        <v>3186</v>
      </c>
      <c r="CT97" s="8">
        <v>3165</v>
      </c>
      <c r="CU97" s="8">
        <v>3149</v>
      </c>
      <c r="CV97" s="8">
        <v>3051</v>
      </c>
      <c r="CW97" s="8">
        <v>2808</v>
      </c>
      <c r="CX97" s="8">
        <v>2756</v>
      </c>
      <c r="CY97" s="8">
        <v>2524</v>
      </c>
      <c r="CZ97" s="8">
        <v>2508</v>
      </c>
      <c r="DA97" s="8">
        <v>2449</v>
      </c>
      <c r="DB97" s="8">
        <v>2321</v>
      </c>
      <c r="DC97" s="8">
        <v>2197</v>
      </c>
      <c r="DD97" s="8">
        <v>2257</v>
      </c>
      <c r="DE97" s="8">
        <v>2197</v>
      </c>
      <c r="DF97" s="8">
        <v>2293</v>
      </c>
      <c r="DG97" s="8">
        <v>2564</v>
      </c>
      <c r="DH97" s="8">
        <v>1767</v>
      </c>
      <c r="DI97" s="8">
        <v>1690</v>
      </c>
      <c r="DJ97" s="8">
        <v>1612</v>
      </c>
      <c r="DK97" s="8">
        <v>1403</v>
      </c>
      <c r="DL97" s="8">
        <v>1266</v>
      </c>
      <c r="DM97" s="8">
        <v>1117</v>
      </c>
      <c r="DN97" s="8">
        <v>1240</v>
      </c>
      <c r="DO97" s="8">
        <v>1172</v>
      </c>
      <c r="DP97" s="8">
        <v>1077</v>
      </c>
      <c r="DQ97" s="8">
        <v>1027</v>
      </c>
      <c r="DR97" s="8">
        <v>896</v>
      </c>
      <c r="DS97" s="8">
        <v>843</v>
      </c>
      <c r="DT97" s="8">
        <v>667</v>
      </c>
      <c r="DU97" s="8">
        <v>595</v>
      </c>
      <c r="DV97" s="8">
        <v>2361</v>
      </c>
      <c r="DW97" s="8">
        <f t="shared" si="4"/>
        <v>206773</v>
      </c>
      <c r="DX97" s="8">
        <f t="shared" si="5"/>
        <v>51382</v>
      </c>
      <c r="DY97" s="8">
        <f t="shared" si="6"/>
        <v>99701</v>
      </c>
      <c r="DZ97" s="8">
        <f t="shared" si="7"/>
        <v>49707</v>
      </c>
    </row>
    <row r="98" spans="1:130" x14ac:dyDescent="0.2">
      <c r="A98" t="s">
        <v>307</v>
      </c>
      <c r="B98" t="s">
        <v>320</v>
      </c>
      <c r="C98" t="s">
        <v>321</v>
      </c>
      <c r="D98" s="8">
        <f>SUM(Table3253[[#This Row],[0]:[90]])</f>
        <v>210772</v>
      </c>
      <c r="E98" s="8">
        <f>SUM(Table3253[[#This Row],[0]:[15]])</f>
        <v>37379</v>
      </c>
      <c r="F98" s="8">
        <f>SUM(Table3253[[#This Row],[16]:[64]])</f>
        <v>129514</v>
      </c>
      <c r="G98" s="8">
        <f>SUM(Table3253[[#This Row],[65]:[90]])</f>
        <v>43879</v>
      </c>
      <c r="H98" s="8">
        <f>SUM(Table3253[[#This Row],[85]:[90]])</f>
        <v>5556</v>
      </c>
      <c r="I98" s="8">
        <f>SUM(Table3253[[#This Row],[0]:[17]])</f>
        <v>42168</v>
      </c>
      <c r="J98" s="8">
        <f>SUM(Table3253[[#This Row],[18]:[64]])</f>
        <v>124725</v>
      </c>
      <c r="K98" s="8">
        <f>SUM(Table3253[[#This Row],[0]:[4]])</f>
        <v>10724</v>
      </c>
      <c r="L98" s="8">
        <f>SUM(Table3253[[#This Row],[5]:[15]])</f>
        <v>26655</v>
      </c>
      <c r="M98" s="8">
        <f>SUM(Table3253[[#This Row],[16]:[24]])</f>
        <v>17823</v>
      </c>
      <c r="N98" s="8">
        <f>SUM(Table3253[[#This Row],[25]:[49]])</f>
        <v>67990</v>
      </c>
      <c r="O98" s="8">
        <f>SUM(Table3253[[#This Row],[50]:[64]])</f>
        <v>43701</v>
      </c>
      <c r="P98" s="8">
        <f>SUM(Table3253[[#This Row],[65]:[74]])</f>
        <v>23750</v>
      </c>
      <c r="Q98" s="8">
        <f>SUM(Table3253[[#This Row],[75]:[84]])</f>
        <v>14573</v>
      </c>
      <c r="R98" s="8">
        <f>SUM(Table3253[[#This Row],[5]:[9]])</f>
        <v>11986</v>
      </c>
      <c r="S98" s="8">
        <f>SUM(Table3253[[#This Row],[10]:[14]])</f>
        <v>12324</v>
      </c>
      <c r="T98" s="8">
        <f>SUM(Table3253[[#This Row],[15]:[19]])</f>
        <v>10938</v>
      </c>
      <c r="U98" s="8">
        <f>SUM(Table3253[[#This Row],[20]:[24]])</f>
        <v>9230</v>
      </c>
      <c r="V98" s="8">
        <f>SUM(Table3253[[#This Row],[25]:[29]])</f>
        <v>12031</v>
      </c>
      <c r="W98" s="8">
        <f>SUM(Table3253[[#This Row],[30]:[34]])</f>
        <v>14038</v>
      </c>
      <c r="X98" s="8">
        <f>SUM(Table3253[[#This Row],[35]:[39]])</f>
        <v>14734</v>
      </c>
      <c r="Y98" s="8">
        <f>SUM(Table3253[[#This Row],[40]:[44]])</f>
        <v>14299</v>
      </c>
      <c r="Z98" s="8">
        <f>SUM(Table3253[[#This Row],[45]:[49]])</f>
        <v>12888</v>
      </c>
      <c r="AA98" s="8">
        <f>SUM(Table3253[[#This Row],[50]:[54]])</f>
        <v>14618</v>
      </c>
      <c r="AB98" s="8">
        <f>SUM(Table3253[[#This Row],[55]:[59]])</f>
        <v>15084</v>
      </c>
      <c r="AC98" s="8">
        <f>SUM(Table3253[[#This Row],[60]:[64]])</f>
        <v>13999</v>
      </c>
      <c r="AD98" s="8">
        <f>SUM(Table3253[[#This Row],[65]:[69]])</f>
        <v>12403</v>
      </c>
      <c r="AE98" s="8">
        <f>SUM(Table3253[[#This Row],[70]:[74]])</f>
        <v>11347</v>
      </c>
      <c r="AF98" s="8">
        <f>SUM(Table3253[[#This Row],[75]:[79]])</f>
        <v>9068</v>
      </c>
      <c r="AG98" s="8">
        <f>SUM(Table3253[[#This Row],[80]:[84]])</f>
        <v>5505</v>
      </c>
      <c r="AH98" s="8">
        <f>SUM(Table3253[[#This Row],[85]:[89]])</f>
        <v>3570</v>
      </c>
      <c r="AI98" s="8">
        <f>Table3253[[#This Row],[90]]</f>
        <v>1986</v>
      </c>
      <c r="AJ98" s="8">
        <v>2033</v>
      </c>
      <c r="AK98" s="8">
        <v>1952</v>
      </c>
      <c r="AL98" s="8">
        <v>2067</v>
      </c>
      <c r="AM98" s="8">
        <v>2354</v>
      </c>
      <c r="AN98" s="8">
        <v>2318</v>
      </c>
      <c r="AO98" s="8">
        <v>2309</v>
      </c>
      <c r="AP98" s="8">
        <v>2427</v>
      </c>
      <c r="AQ98" s="8">
        <v>2345</v>
      </c>
      <c r="AR98" s="8">
        <v>2441</v>
      </c>
      <c r="AS98" s="8">
        <v>2464</v>
      </c>
      <c r="AT98" s="8">
        <v>2450</v>
      </c>
      <c r="AU98" s="8">
        <v>2415</v>
      </c>
      <c r="AV98" s="8">
        <v>2506</v>
      </c>
      <c r="AW98" s="8">
        <v>2439</v>
      </c>
      <c r="AX98" s="8">
        <v>2514</v>
      </c>
      <c r="AY98" s="8">
        <v>2345</v>
      </c>
      <c r="AZ98" s="8">
        <v>2450</v>
      </c>
      <c r="BA98" s="8">
        <v>2339</v>
      </c>
      <c r="BB98" s="8">
        <v>2124</v>
      </c>
      <c r="BC98" s="8">
        <v>1680</v>
      </c>
      <c r="BD98" s="8">
        <v>1570</v>
      </c>
      <c r="BE98" s="8">
        <v>1611</v>
      </c>
      <c r="BF98" s="8">
        <v>1868</v>
      </c>
      <c r="BG98" s="8">
        <v>2008</v>
      </c>
      <c r="BH98" s="8">
        <v>2173</v>
      </c>
      <c r="BI98" s="8">
        <v>2285</v>
      </c>
      <c r="BJ98" s="8">
        <v>2282</v>
      </c>
      <c r="BK98" s="8">
        <v>2424</v>
      </c>
      <c r="BL98" s="8">
        <v>2493</v>
      </c>
      <c r="BM98" s="8">
        <v>2547</v>
      </c>
      <c r="BN98" s="8">
        <v>2755</v>
      </c>
      <c r="BO98" s="8">
        <v>2854</v>
      </c>
      <c r="BP98" s="8">
        <v>2727</v>
      </c>
      <c r="BQ98" s="8">
        <v>2873</v>
      </c>
      <c r="BR98" s="8">
        <v>2829</v>
      </c>
      <c r="BS98" s="8">
        <v>2959</v>
      </c>
      <c r="BT98" s="8">
        <v>2964</v>
      </c>
      <c r="BU98" s="8">
        <v>3002</v>
      </c>
      <c r="BV98" s="8">
        <v>2900</v>
      </c>
      <c r="BW98" s="8">
        <v>2909</v>
      </c>
      <c r="BX98" s="8">
        <v>2838</v>
      </c>
      <c r="BY98" s="8">
        <v>2993</v>
      </c>
      <c r="BZ98" s="8">
        <v>3088</v>
      </c>
      <c r="CA98" s="8">
        <v>2889</v>
      </c>
      <c r="CB98" s="8">
        <v>2491</v>
      </c>
      <c r="CC98" s="8">
        <v>2392</v>
      </c>
      <c r="CD98" s="8">
        <v>2524</v>
      </c>
      <c r="CE98" s="8">
        <v>2646</v>
      </c>
      <c r="CF98" s="8">
        <v>2581</v>
      </c>
      <c r="CG98" s="8">
        <v>2745</v>
      </c>
      <c r="CH98" s="8">
        <v>2987</v>
      </c>
      <c r="CI98" s="8">
        <v>2995</v>
      </c>
      <c r="CJ98" s="8">
        <v>2867</v>
      </c>
      <c r="CK98" s="8">
        <v>2859</v>
      </c>
      <c r="CL98" s="8">
        <v>2910</v>
      </c>
      <c r="CM98" s="8">
        <v>2934</v>
      </c>
      <c r="CN98" s="8">
        <v>2982</v>
      </c>
      <c r="CO98" s="8">
        <v>3032</v>
      </c>
      <c r="CP98" s="8">
        <v>3038</v>
      </c>
      <c r="CQ98" s="8">
        <v>3098</v>
      </c>
      <c r="CR98" s="8">
        <v>2976</v>
      </c>
      <c r="CS98" s="8">
        <v>2782</v>
      </c>
      <c r="CT98" s="8">
        <v>2797</v>
      </c>
      <c r="CU98" s="8">
        <v>2682</v>
      </c>
      <c r="CV98" s="8">
        <v>2762</v>
      </c>
      <c r="CW98" s="8">
        <v>2532</v>
      </c>
      <c r="CX98" s="8">
        <v>2538</v>
      </c>
      <c r="CY98" s="8">
        <v>2460</v>
      </c>
      <c r="CZ98" s="8">
        <v>2435</v>
      </c>
      <c r="DA98" s="8">
        <v>2438</v>
      </c>
      <c r="DB98" s="8">
        <v>2236</v>
      </c>
      <c r="DC98" s="8">
        <v>2206</v>
      </c>
      <c r="DD98" s="8">
        <v>2236</v>
      </c>
      <c r="DE98" s="8">
        <v>2249</v>
      </c>
      <c r="DF98" s="8">
        <v>2420</v>
      </c>
      <c r="DG98" s="8">
        <v>2515</v>
      </c>
      <c r="DH98" s="8">
        <v>1854</v>
      </c>
      <c r="DI98" s="8">
        <v>1666</v>
      </c>
      <c r="DJ98" s="8">
        <v>1645</v>
      </c>
      <c r="DK98" s="8">
        <v>1388</v>
      </c>
      <c r="DL98" s="8">
        <v>1210</v>
      </c>
      <c r="DM98" s="8">
        <v>1054</v>
      </c>
      <c r="DN98" s="8">
        <v>1159</v>
      </c>
      <c r="DO98" s="8">
        <v>1055</v>
      </c>
      <c r="DP98" s="8">
        <v>1027</v>
      </c>
      <c r="DQ98" s="8">
        <v>898</v>
      </c>
      <c r="DR98" s="8">
        <v>811</v>
      </c>
      <c r="DS98" s="8">
        <v>736</v>
      </c>
      <c r="DT98" s="8">
        <v>604</v>
      </c>
      <c r="DU98" s="8">
        <v>521</v>
      </c>
      <c r="DV98" s="8">
        <v>1986</v>
      </c>
      <c r="DW98" s="8">
        <f t="shared" si="4"/>
        <v>129514</v>
      </c>
      <c r="DX98" s="8">
        <f t="shared" si="5"/>
        <v>13034</v>
      </c>
      <c r="DY98" s="8">
        <f t="shared" si="6"/>
        <v>67990</v>
      </c>
      <c r="DZ98" s="8">
        <f t="shared" si="7"/>
        <v>43701</v>
      </c>
    </row>
    <row r="99" spans="1:130" x14ac:dyDescent="0.2">
      <c r="A99" t="s">
        <v>307</v>
      </c>
      <c r="B99" t="s">
        <v>322</v>
      </c>
      <c r="C99" t="s">
        <v>323</v>
      </c>
      <c r="D99" s="8">
        <f>SUM(Table3253[[#This Row],[0]:[90]])</f>
        <v>324627</v>
      </c>
      <c r="E99" s="8">
        <f>SUM(Table3253[[#This Row],[0]:[15]])</f>
        <v>51742</v>
      </c>
      <c r="F99" s="8">
        <f>SUM(Table3253[[#This Row],[16]:[64]])</f>
        <v>188687</v>
      </c>
      <c r="G99" s="8">
        <f>SUM(Table3253[[#This Row],[65]:[90]])</f>
        <v>84198</v>
      </c>
      <c r="H99" s="8">
        <f>SUM(Table3253[[#This Row],[85]:[90]])</f>
        <v>10103</v>
      </c>
      <c r="I99" s="8">
        <f>SUM(Table3253[[#This Row],[0]:[17]])</f>
        <v>58588</v>
      </c>
      <c r="J99" s="8">
        <f>SUM(Table3253[[#This Row],[18]:[64]])</f>
        <v>181841</v>
      </c>
      <c r="K99" s="8">
        <f>SUM(Table3253[[#This Row],[0]:[4]])</f>
        <v>13981</v>
      </c>
      <c r="L99" s="8">
        <f>SUM(Table3253[[#This Row],[5]:[15]])</f>
        <v>37761</v>
      </c>
      <c r="M99" s="8">
        <f>SUM(Table3253[[#This Row],[16]:[24]])</f>
        <v>26505</v>
      </c>
      <c r="N99" s="8">
        <f>SUM(Table3253[[#This Row],[25]:[49]])</f>
        <v>87867</v>
      </c>
      <c r="O99" s="8">
        <f>SUM(Table3253[[#This Row],[50]:[64]])</f>
        <v>74315</v>
      </c>
      <c r="P99" s="8">
        <f>SUM(Table3253[[#This Row],[65]:[74]])</f>
        <v>45250</v>
      </c>
      <c r="Q99" s="8">
        <f>SUM(Table3253[[#This Row],[75]:[84]])</f>
        <v>28845</v>
      </c>
      <c r="R99" s="8">
        <f>SUM(Table3253[[#This Row],[5]:[9]])</f>
        <v>16524</v>
      </c>
      <c r="S99" s="8">
        <f>SUM(Table3253[[#This Row],[10]:[14]])</f>
        <v>17870</v>
      </c>
      <c r="T99" s="8">
        <f>SUM(Table3253[[#This Row],[15]:[19]])</f>
        <v>16032</v>
      </c>
      <c r="U99" s="8">
        <f>SUM(Table3253[[#This Row],[20]:[24]])</f>
        <v>13840</v>
      </c>
      <c r="V99" s="8">
        <f>SUM(Table3253[[#This Row],[25]:[29]])</f>
        <v>15892</v>
      </c>
      <c r="W99" s="8">
        <f>SUM(Table3253[[#This Row],[30]:[34]])</f>
        <v>17561</v>
      </c>
      <c r="X99" s="8">
        <f>SUM(Table3253[[#This Row],[35]:[39]])</f>
        <v>17888</v>
      </c>
      <c r="Y99" s="8">
        <f>SUM(Table3253[[#This Row],[40]:[44]])</f>
        <v>18047</v>
      </c>
      <c r="Z99" s="8">
        <f>SUM(Table3253[[#This Row],[45]:[49]])</f>
        <v>18479</v>
      </c>
      <c r="AA99" s="8">
        <f>SUM(Table3253[[#This Row],[50]:[54]])</f>
        <v>23066</v>
      </c>
      <c r="AB99" s="8">
        <f>SUM(Table3253[[#This Row],[55]:[59]])</f>
        <v>25720</v>
      </c>
      <c r="AC99" s="8">
        <f>SUM(Table3253[[#This Row],[60]:[64]])</f>
        <v>25529</v>
      </c>
      <c r="AD99" s="8">
        <f>SUM(Table3253[[#This Row],[65]:[69]])</f>
        <v>23104</v>
      </c>
      <c r="AE99" s="8">
        <f>SUM(Table3253[[#This Row],[70]:[74]])</f>
        <v>22146</v>
      </c>
      <c r="AF99" s="8">
        <f>SUM(Table3253[[#This Row],[75]:[79]])</f>
        <v>18175</v>
      </c>
      <c r="AG99" s="8">
        <f>SUM(Table3253[[#This Row],[80]:[84]])</f>
        <v>10670</v>
      </c>
      <c r="AH99" s="8">
        <f>SUM(Table3253[[#This Row],[85]:[89]])</f>
        <v>6568</v>
      </c>
      <c r="AI99" s="8">
        <f>Table3253[[#This Row],[90]]</f>
        <v>3535</v>
      </c>
      <c r="AJ99" s="8">
        <v>2569</v>
      </c>
      <c r="AK99" s="8">
        <v>2741</v>
      </c>
      <c r="AL99" s="8">
        <v>2689</v>
      </c>
      <c r="AM99" s="8">
        <v>2904</v>
      </c>
      <c r="AN99" s="8">
        <v>3078</v>
      </c>
      <c r="AO99" s="8">
        <v>3161</v>
      </c>
      <c r="AP99" s="8">
        <v>3257</v>
      </c>
      <c r="AQ99" s="8">
        <v>3253</v>
      </c>
      <c r="AR99" s="8">
        <v>3366</v>
      </c>
      <c r="AS99" s="8">
        <v>3487</v>
      </c>
      <c r="AT99" s="8">
        <v>3589</v>
      </c>
      <c r="AU99" s="8">
        <v>3631</v>
      </c>
      <c r="AV99" s="8">
        <v>3542</v>
      </c>
      <c r="AW99" s="8">
        <v>3469</v>
      </c>
      <c r="AX99" s="8">
        <v>3639</v>
      </c>
      <c r="AY99" s="8">
        <v>3367</v>
      </c>
      <c r="AZ99" s="8">
        <v>3480</v>
      </c>
      <c r="BA99" s="8">
        <v>3366</v>
      </c>
      <c r="BB99" s="8">
        <v>3244</v>
      </c>
      <c r="BC99" s="8">
        <v>2575</v>
      </c>
      <c r="BD99" s="8">
        <v>2367</v>
      </c>
      <c r="BE99" s="8">
        <v>2588</v>
      </c>
      <c r="BF99" s="8">
        <v>2789</v>
      </c>
      <c r="BG99" s="8">
        <v>3004</v>
      </c>
      <c r="BH99" s="8">
        <v>3092</v>
      </c>
      <c r="BI99" s="8">
        <v>3136</v>
      </c>
      <c r="BJ99" s="8">
        <v>3030</v>
      </c>
      <c r="BK99" s="8">
        <v>3240</v>
      </c>
      <c r="BL99" s="8">
        <v>3209</v>
      </c>
      <c r="BM99" s="8">
        <v>3277</v>
      </c>
      <c r="BN99" s="8">
        <v>3544</v>
      </c>
      <c r="BO99" s="8">
        <v>3502</v>
      </c>
      <c r="BP99" s="8">
        <v>3429</v>
      </c>
      <c r="BQ99" s="8">
        <v>3479</v>
      </c>
      <c r="BR99" s="8">
        <v>3607</v>
      </c>
      <c r="BS99" s="8">
        <v>3640</v>
      </c>
      <c r="BT99" s="8">
        <v>3545</v>
      </c>
      <c r="BU99" s="8">
        <v>3668</v>
      </c>
      <c r="BV99" s="8">
        <v>3527</v>
      </c>
      <c r="BW99" s="8">
        <v>3508</v>
      </c>
      <c r="BX99" s="8">
        <v>3607</v>
      </c>
      <c r="BY99" s="8">
        <v>3574</v>
      </c>
      <c r="BZ99" s="8">
        <v>3849</v>
      </c>
      <c r="CA99" s="8">
        <v>3743</v>
      </c>
      <c r="CB99" s="8">
        <v>3274</v>
      </c>
      <c r="CC99" s="8">
        <v>3295</v>
      </c>
      <c r="CD99" s="8">
        <v>3576</v>
      </c>
      <c r="CE99" s="8">
        <v>3730</v>
      </c>
      <c r="CF99" s="8">
        <v>3821</v>
      </c>
      <c r="CG99" s="8">
        <v>4057</v>
      </c>
      <c r="CH99" s="8">
        <v>4448</v>
      </c>
      <c r="CI99" s="8">
        <v>4714</v>
      </c>
      <c r="CJ99" s="8">
        <v>4455</v>
      </c>
      <c r="CK99" s="8">
        <v>4652</v>
      </c>
      <c r="CL99" s="8">
        <v>4797</v>
      </c>
      <c r="CM99" s="8">
        <v>4950</v>
      </c>
      <c r="CN99" s="8">
        <v>5000</v>
      </c>
      <c r="CO99" s="8">
        <v>5321</v>
      </c>
      <c r="CP99" s="8">
        <v>5271</v>
      </c>
      <c r="CQ99" s="8">
        <v>5178</v>
      </c>
      <c r="CR99" s="8">
        <v>5291</v>
      </c>
      <c r="CS99" s="8">
        <v>5084</v>
      </c>
      <c r="CT99" s="8">
        <v>5178</v>
      </c>
      <c r="CU99" s="8">
        <v>5042</v>
      </c>
      <c r="CV99" s="8">
        <v>4934</v>
      </c>
      <c r="CW99" s="8">
        <v>4792</v>
      </c>
      <c r="CX99" s="8">
        <v>4784</v>
      </c>
      <c r="CY99" s="8">
        <v>4508</v>
      </c>
      <c r="CZ99" s="8">
        <v>4567</v>
      </c>
      <c r="DA99" s="8">
        <v>4453</v>
      </c>
      <c r="DB99" s="8">
        <v>4329</v>
      </c>
      <c r="DC99" s="8">
        <v>4338</v>
      </c>
      <c r="DD99" s="8">
        <v>4318</v>
      </c>
      <c r="DE99" s="8">
        <v>4409</v>
      </c>
      <c r="DF99" s="8">
        <v>4752</v>
      </c>
      <c r="DG99" s="8">
        <v>4946</v>
      </c>
      <c r="DH99" s="8">
        <v>3578</v>
      </c>
      <c r="DI99" s="8">
        <v>3442</v>
      </c>
      <c r="DJ99" s="8">
        <v>3309</v>
      </c>
      <c r="DK99" s="8">
        <v>2900</v>
      </c>
      <c r="DL99" s="8">
        <v>2460</v>
      </c>
      <c r="DM99" s="8">
        <v>2186</v>
      </c>
      <c r="DN99" s="8">
        <v>2153</v>
      </c>
      <c r="DO99" s="8">
        <v>2028</v>
      </c>
      <c r="DP99" s="8">
        <v>1843</v>
      </c>
      <c r="DQ99" s="8">
        <v>1732</v>
      </c>
      <c r="DR99" s="8">
        <v>1495</v>
      </c>
      <c r="DS99" s="8">
        <v>1336</v>
      </c>
      <c r="DT99" s="8">
        <v>1080</v>
      </c>
      <c r="DU99" s="8">
        <v>925</v>
      </c>
      <c r="DV99" s="8">
        <v>3535</v>
      </c>
      <c r="DW99" s="8">
        <f t="shared" si="4"/>
        <v>188687</v>
      </c>
      <c r="DX99" s="8">
        <f t="shared" si="5"/>
        <v>19659</v>
      </c>
      <c r="DY99" s="8">
        <f t="shared" si="6"/>
        <v>87867</v>
      </c>
      <c r="DZ99" s="8">
        <f t="shared" si="7"/>
        <v>74315</v>
      </c>
    </row>
    <row r="100" spans="1:130" x14ac:dyDescent="0.2">
      <c r="A100" t="s">
        <v>307</v>
      </c>
      <c r="B100" t="s">
        <v>324</v>
      </c>
      <c r="C100" t="s">
        <v>325</v>
      </c>
      <c r="D100" s="8">
        <f>SUM(Table3253[[#This Row],[0]:[90]])</f>
        <v>137233</v>
      </c>
      <c r="E100" s="9">
        <f>SUM(Table3253[[#This Row],[0]:[15]])</f>
        <v>24150</v>
      </c>
      <c r="F100" s="8">
        <f>SUM(Table3253[[#This Row],[16]:[64]])</f>
        <v>80730</v>
      </c>
      <c r="G100" s="8">
        <f>SUM(Table3253[[#This Row],[65]:[90]])</f>
        <v>32353</v>
      </c>
      <c r="H100" s="8">
        <f>SUM(Table3253[[#This Row],[85]:[90]])</f>
        <v>3986</v>
      </c>
      <c r="I100" s="9">
        <f>SUM(Table3253[[#This Row],[0]:[17]])</f>
        <v>27239</v>
      </c>
      <c r="J100" s="8">
        <f>SUM(Table3253[[#This Row],[18]:[64]])</f>
        <v>77641</v>
      </c>
      <c r="K100" s="9">
        <f>SUM(Table3253[[#This Row],[0]:[4]])</f>
        <v>6621</v>
      </c>
      <c r="L100" s="8">
        <f>SUM(Table3253[[#This Row],[5]:[15]])</f>
        <v>17529</v>
      </c>
      <c r="M100" s="8">
        <f>SUM(Table3253[[#This Row],[16]:[24]])</f>
        <v>12283</v>
      </c>
      <c r="N100" s="8">
        <f>SUM(Table3253[[#This Row],[25]:[49]])</f>
        <v>38056</v>
      </c>
      <c r="O100" s="8">
        <f>SUM(Table3253[[#This Row],[50]:[64]])</f>
        <v>30391</v>
      </c>
      <c r="P100" s="8">
        <f>SUM(Table3253[[#This Row],[65]:[74]])</f>
        <v>16791</v>
      </c>
      <c r="Q100" s="8">
        <f>SUM(Table3253[[#This Row],[75]:[84]])</f>
        <v>11576</v>
      </c>
      <c r="R100" s="9">
        <f>SUM(Table3253[[#This Row],[5]:[9]])</f>
        <v>7740</v>
      </c>
      <c r="S100" s="8">
        <f>SUM(Table3253[[#This Row],[10]:[14]])</f>
        <v>8184</v>
      </c>
      <c r="T100" s="8">
        <f>SUM(Table3253[[#This Row],[15]:[19]])</f>
        <v>7314</v>
      </c>
      <c r="U100" s="8">
        <f>SUM(Table3253[[#This Row],[20]:[24]])</f>
        <v>6574</v>
      </c>
      <c r="V100" s="8">
        <f>SUM(Table3253[[#This Row],[25]:[29]])</f>
        <v>7298</v>
      </c>
      <c r="W100" s="8">
        <f>SUM(Table3253[[#This Row],[30]:[34]])</f>
        <v>8051</v>
      </c>
      <c r="X100" s="8">
        <f>SUM(Table3253[[#This Row],[35]:[39]])</f>
        <v>7775</v>
      </c>
      <c r="Y100" s="8">
        <f>SUM(Table3253[[#This Row],[40]:[44]])</f>
        <v>7543</v>
      </c>
      <c r="Z100" s="8">
        <f>SUM(Table3253[[#This Row],[45]:[49]])</f>
        <v>7389</v>
      </c>
      <c r="AA100" s="8">
        <f>SUM(Table3253[[#This Row],[50]:[54]])</f>
        <v>9595</v>
      </c>
      <c r="AB100" s="8">
        <f>SUM(Table3253[[#This Row],[55]:[59]])</f>
        <v>10792</v>
      </c>
      <c r="AC100" s="8">
        <f>SUM(Table3253[[#This Row],[60]:[64]])</f>
        <v>10004</v>
      </c>
      <c r="AD100" s="8">
        <f>SUM(Table3253[[#This Row],[65]:[69]])</f>
        <v>8592</v>
      </c>
      <c r="AE100" s="8">
        <f>SUM(Table3253[[#This Row],[70]:[74]])</f>
        <v>8199</v>
      </c>
      <c r="AF100" s="8">
        <f>SUM(Table3253[[#This Row],[75]:[79]])</f>
        <v>7049</v>
      </c>
      <c r="AG100" s="8">
        <f>SUM(Table3253[[#This Row],[80]:[84]])</f>
        <v>4527</v>
      </c>
      <c r="AH100" s="8">
        <f>SUM(Table3253[[#This Row],[85]:[89]])</f>
        <v>2633</v>
      </c>
      <c r="AI100" s="8">
        <f>Table3253[[#This Row],[90]]</f>
        <v>1353</v>
      </c>
      <c r="AJ100" s="9">
        <v>1317</v>
      </c>
      <c r="AK100" s="8">
        <v>1196</v>
      </c>
      <c r="AL100" s="8">
        <v>1313</v>
      </c>
      <c r="AM100" s="8">
        <v>1379</v>
      </c>
      <c r="AN100" s="8">
        <v>1416</v>
      </c>
      <c r="AO100" s="8">
        <v>1531</v>
      </c>
      <c r="AP100" s="8">
        <v>1469</v>
      </c>
      <c r="AQ100" s="8">
        <v>1560</v>
      </c>
      <c r="AR100" s="8">
        <v>1536</v>
      </c>
      <c r="AS100" s="8">
        <v>1644</v>
      </c>
      <c r="AT100" s="8">
        <v>1710</v>
      </c>
      <c r="AU100" s="8">
        <v>1710</v>
      </c>
      <c r="AV100" s="8">
        <v>1610</v>
      </c>
      <c r="AW100" s="8">
        <v>1506</v>
      </c>
      <c r="AX100" s="8">
        <v>1648</v>
      </c>
      <c r="AY100" s="8">
        <v>1605</v>
      </c>
      <c r="AZ100" s="8">
        <v>1603</v>
      </c>
      <c r="BA100" s="8">
        <v>1486</v>
      </c>
      <c r="BB100" s="8">
        <v>1486</v>
      </c>
      <c r="BC100" s="8">
        <v>1134</v>
      </c>
      <c r="BD100" s="8">
        <v>1155</v>
      </c>
      <c r="BE100" s="8">
        <v>1216</v>
      </c>
      <c r="BF100" s="8">
        <v>1351</v>
      </c>
      <c r="BG100" s="8">
        <v>1424</v>
      </c>
      <c r="BH100" s="8">
        <v>1428</v>
      </c>
      <c r="BI100" s="8">
        <v>1404</v>
      </c>
      <c r="BJ100" s="8">
        <v>1443</v>
      </c>
      <c r="BK100" s="8">
        <v>1442</v>
      </c>
      <c r="BL100" s="8">
        <v>1515</v>
      </c>
      <c r="BM100" s="8">
        <v>1494</v>
      </c>
      <c r="BN100" s="8">
        <v>1660</v>
      </c>
      <c r="BO100" s="8">
        <v>1641</v>
      </c>
      <c r="BP100" s="8">
        <v>1549</v>
      </c>
      <c r="BQ100" s="8">
        <v>1600</v>
      </c>
      <c r="BR100" s="8">
        <v>1601</v>
      </c>
      <c r="BS100" s="8">
        <v>1578</v>
      </c>
      <c r="BT100" s="8">
        <v>1567</v>
      </c>
      <c r="BU100" s="8">
        <v>1658</v>
      </c>
      <c r="BV100" s="8">
        <v>1495</v>
      </c>
      <c r="BW100" s="8">
        <v>1477</v>
      </c>
      <c r="BX100" s="8">
        <v>1547</v>
      </c>
      <c r="BY100" s="8">
        <v>1559</v>
      </c>
      <c r="BZ100" s="8">
        <v>1585</v>
      </c>
      <c r="CA100" s="8">
        <v>1461</v>
      </c>
      <c r="CB100" s="8">
        <v>1391</v>
      </c>
      <c r="CC100" s="8">
        <v>1305</v>
      </c>
      <c r="CD100" s="8">
        <v>1475</v>
      </c>
      <c r="CE100" s="8">
        <v>1429</v>
      </c>
      <c r="CF100" s="8">
        <v>1539</v>
      </c>
      <c r="CG100" s="8">
        <v>1641</v>
      </c>
      <c r="CH100" s="8">
        <v>1810</v>
      </c>
      <c r="CI100" s="8">
        <v>1949</v>
      </c>
      <c r="CJ100" s="8">
        <v>1901</v>
      </c>
      <c r="CK100" s="8">
        <v>1984</v>
      </c>
      <c r="CL100" s="8">
        <v>1951</v>
      </c>
      <c r="CM100" s="8">
        <v>2144</v>
      </c>
      <c r="CN100" s="8">
        <v>2220</v>
      </c>
      <c r="CO100" s="8">
        <v>2156</v>
      </c>
      <c r="CP100" s="8">
        <v>2113</v>
      </c>
      <c r="CQ100" s="8">
        <v>2159</v>
      </c>
      <c r="CR100" s="8">
        <v>2115</v>
      </c>
      <c r="CS100" s="8">
        <v>1988</v>
      </c>
      <c r="CT100" s="8">
        <v>1979</v>
      </c>
      <c r="CU100" s="8">
        <v>1964</v>
      </c>
      <c r="CV100" s="8">
        <v>1958</v>
      </c>
      <c r="CW100" s="8">
        <v>1766</v>
      </c>
      <c r="CX100" s="8">
        <v>1782</v>
      </c>
      <c r="CY100" s="8">
        <v>1645</v>
      </c>
      <c r="CZ100" s="8">
        <v>1708</v>
      </c>
      <c r="DA100" s="8">
        <v>1691</v>
      </c>
      <c r="DB100" s="8">
        <v>1612</v>
      </c>
      <c r="DC100" s="8">
        <v>1596</v>
      </c>
      <c r="DD100" s="8">
        <v>1611</v>
      </c>
      <c r="DE100" s="8">
        <v>1696</v>
      </c>
      <c r="DF100" s="8">
        <v>1684</v>
      </c>
      <c r="DG100" s="8">
        <v>1879</v>
      </c>
      <c r="DH100" s="8">
        <v>1475</v>
      </c>
      <c r="DI100" s="8">
        <v>1333</v>
      </c>
      <c r="DJ100" s="8">
        <v>1291</v>
      </c>
      <c r="DK100" s="8">
        <v>1071</v>
      </c>
      <c r="DL100" s="8">
        <v>1057</v>
      </c>
      <c r="DM100" s="8">
        <v>906</v>
      </c>
      <c r="DN100" s="8">
        <v>905</v>
      </c>
      <c r="DO100" s="8">
        <v>899</v>
      </c>
      <c r="DP100" s="8">
        <v>760</v>
      </c>
      <c r="DQ100" s="8">
        <v>723</v>
      </c>
      <c r="DR100" s="8">
        <v>612</v>
      </c>
      <c r="DS100" s="8">
        <v>506</v>
      </c>
      <c r="DT100" s="8">
        <v>433</v>
      </c>
      <c r="DU100" s="8">
        <v>359</v>
      </c>
      <c r="DV100" s="8">
        <v>1353</v>
      </c>
      <c r="DW100" s="8">
        <f t="shared" si="4"/>
        <v>80730</v>
      </c>
      <c r="DX100" s="8">
        <f t="shared" si="5"/>
        <v>9194</v>
      </c>
      <c r="DY100" s="8">
        <f t="shared" si="6"/>
        <v>38056</v>
      </c>
      <c r="DZ100" s="8">
        <f t="shared" si="7"/>
        <v>30391</v>
      </c>
    </row>
    <row r="101" spans="1:130" x14ac:dyDescent="0.2">
      <c r="A101" t="s">
        <v>307</v>
      </c>
      <c r="B101" t="s">
        <v>326</v>
      </c>
      <c r="C101" t="s">
        <v>327</v>
      </c>
      <c r="D101" s="8">
        <f>SUM(Table3253[[#This Row],[0]:[90]])</f>
        <v>148987</v>
      </c>
      <c r="E101" s="9">
        <f>SUM(Table3253[[#This Row],[0]:[15]])</f>
        <v>26736</v>
      </c>
      <c r="F101" s="8">
        <f>SUM(Table3253[[#This Row],[16]:[64]])</f>
        <v>90737</v>
      </c>
      <c r="G101" s="8">
        <f>SUM(Table3253[[#This Row],[65]:[90]])</f>
        <v>31514</v>
      </c>
      <c r="H101" s="8">
        <f>SUM(Table3253[[#This Row],[85]:[90]])</f>
        <v>4059</v>
      </c>
      <c r="I101" s="9">
        <f>SUM(Table3253[[#This Row],[0]:[17]])</f>
        <v>29969</v>
      </c>
      <c r="J101" s="8">
        <f>SUM(Table3253[[#This Row],[18]:[64]])</f>
        <v>87504</v>
      </c>
      <c r="K101" s="9">
        <f>SUM(Table3253[[#This Row],[0]:[4]])</f>
        <v>7687</v>
      </c>
      <c r="L101" s="8">
        <f>SUM(Table3253[[#This Row],[5]:[15]])</f>
        <v>19049</v>
      </c>
      <c r="M101" s="8">
        <f>SUM(Table3253[[#This Row],[16]:[24]])</f>
        <v>13310</v>
      </c>
      <c r="N101" s="8">
        <f>SUM(Table3253[[#This Row],[25]:[49]])</f>
        <v>45480</v>
      </c>
      <c r="O101" s="8">
        <f>SUM(Table3253[[#This Row],[50]:[64]])</f>
        <v>31947</v>
      </c>
      <c r="P101" s="8">
        <f>SUM(Table3253[[#This Row],[65]:[74]])</f>
        <v>17071</v>
      </c>
      <c r="Q101" s="8">
        <f>SUM(Table3253[[#This Row],[75]:[84]])</f>
        <v>10384</v>
      </c>
      <c r="R101" s="9">
        <f>SUM(Table3253[[#This Row],[5]:[9]])</f>
        <v>8562</v>
      </c>
      <c r="S101" s="8">
        <f>SUM(Table3253[[#This Row],[10]:[14]])</f>
        <v>8834</v>
      </c>
      <c r="T101" s="8">
        <f>SUM(Table3253[[#This Row],[15]:[19]])</f>
        <v>7776</v>
      </c>
      <c r="U101" s="8">
        <f>SUM(Table3253[[#This Row],[20]:[24]])</f>
        <v>7187</v>
      </c>
      <c r="V101" s="8">
        <f>SUM(Table3253[[#This Row],[25]:[29]])</f>
        <v>8608</v>
      </c>
      <c r="W101" s="8">
        <f>SUM(Table3253[[#This Row],[30]:[34]])</f>
        <v>9852</v>
      </c>
      <c r="X101" s="8">
        <f>SUM(Table3253[[#This Row],[35]:[39]])</f>
        <v>9861</v>
      </c>
      <c r="Y101" s="8">
        <f>SUM(Table3253[[#This Row],[40]:[44]])</f>
        <v>8992</v>
      </c>
      <c r="Z101" s="8">
        <f>SUM(Table3253[[#This Row],[45]:[49]])</f>
        <v>8167</v>
      </c>
      <c r="AA101" s="8">
        <f>SUM(Table3253[[#This Row],[50]:[54]])</f>
        <v>10153</v>
      </c>
      <c r="AB101" s="8">
        <f>SUM(Table3253[[#This Row],[55]:[59]])</f>
        <v>11143</v>
      </c>
      <c r="AC101" s="8">
        <f>SUM(Table3253[[#This Row],[60]:[64]])</f>
        <v>10651</v>
      </c>
      <c r="AD101" s="8">
        <f>SUM(Table3253[[#This Row],[65]:[69]])</f>
        <v>9091</v>
      </c>
      <c r="AE101" s="8">
        <f>SUM(Table3253[[#This Row],[70]:[74]])</f>
        <v>7980</v>
      </c>
      <c r="AF101" s="8">
        <f>SUM(Table3253[[#This Row],[75]:[79]])</f>
        <v>6280</v>
      </c>
      <c r="AG101" s="8">
        <f>SUM(Table3253[[#This Row],[80]:[84]])</f>
        <v>4104</v>
      </c>
      <c r="AH101" s="8">
        <f>SUM(Table3253[[#This Row],[85]:[89]])</f>
        <v>2645</v>
      </c>
      <c r="AI101" s="8">
        <f>Table3253[[#This Row],[90]]</f>
        <v>1414</v>
      </c>
      <c r="AJ101" s="9">
        <v>1418</v>
      </c>
      <c r="AK101" s="8">
        <v>1558</v>
      </c>
      <c r="AL101" s="8">
        <v>1477</v>
      </c>
      <c r="AM101" s="8">
        <v>1580</v>
      </c>
      <c r="AN101" s="8">
        <v>1654</v>
      </c>
      <c r="AO101" s="8">
        <v>1669</v>
      </c>
      <c r="AP101" s="8">
        <v>1793</v>
      </c>
      <c r="AQ101" s="8">
        <v>1659</v>
      </c>
      <c r="AR101" s="8">
        <v>1723</v>
      </c>
      <c r="AS101" s="8">
        <v>1718</v>
      </c>
      <c r="AT101" s="8">
        <v>1754</v>
      </c>
      <c r="AU101" s="8">
        <v>1802</v>
      </c>
      <c r="AV101" s="8">
        <v>1759</v>
      </c>
      <c r="AW101" s="8">
        <v>1759</v>
      </c>
      <c r="AX101" s="8">
        <v>1760</v>
      </c>
      <c r="AY101" s="8">
        <v>1653</v>
      </c>
      <c r="AZ101" s="8">
        <v>1615</v>
      </c>
      <c r="BA101" s="8">
        <v>1618</v>
      </c>
      <c r="BB101" s="8">
        <v>1572</v>
      </c>
      <c r="BC101" s="8">
        <v>1318</v>
      </c>
      <c r="BD101" s="8">
        <v>1297</v>
      </c>
      <c r="BE101" s="8">
        <v>1317</v>
      </c>
      <c r="BF101" s="8">
        <v>1486</v>
      </c>
      <c r="BG101" s="8">
        <v>1536</v>
      </c>
      <c r="BH101" s="8">
        <v>1551</v>
      </c>
      <c r="BI101" s="8">
        <v>1644</v>
      </c>
      <c r="BJ101" s="8">
        <v>1681</v>
      </c>
      <c r="BK101" s="8">
        <v>1716</v>
      </c>
      <c r="BL101" s="8">
        <v>1713</v>
      </c>
      <c r="BM101" s="8">
        <v>1854</v>
      </c>
      <c r="BN101" s="8">
        <v>1871</v>
      </c>
      <c r="BO101" s="8">
        <v>2024</v>
      </c>
      <c r="BP101" s="8">
        <v>1942</v>
      </c>
      <c r="BQ101" s="8">
        <v>1991</v>
      </c>
      <c r="BR101" s="8">
        <v>2024</v>
      </c>
      <c r="BS101" s="8">
        <v>2064</v>
      </c>
      <c r="BT101" s="8">
        <v>2153</v>
      </c>
      <c r="BU101" s="8">
        <v>1998</v>
      </c>
      <c r="BV101" s="8">
        <v>1832</v>
      </c>
      <c r="BW101" s="8">
        <v>1814</v>
      </c>
      <c r="BX101" s="8">
        <v>1854</v>
      </c>
      <c r="BY101" s="8">
        <v>1865</v>
      </c>
      <c r="BZ101" s="8">
        <v>1894</v>
      </c>
      <c r="CA101" s="8">
        <v>1851</v>
      </c>
      <c r="CB101" s="8">
        <v>1528</v>
      </c>
      <c r="CC101" s="8">
        <v>1477</v>
      </c>
      <c r="CD101" s="8">
        <v>1564</v>
      </c>
      <c r="CE101" s="8">
        <v>1656</v>
      </c>
      <c r="CF101" s="8">
        <v>1683</v>
      </c>
      <c r="CG101" s="8">
        <v>1787</v>
      </c>
      <c r="CH101" s="8">
        <v>1906</v>
      </c>
      <c r="CI101" s="8">
        <v>2045</v>
      </c>
      <c r="CJ101" s="8">
        <v>1974</v>
      </c>
      <c r="CK101" s="8">
        <v>2100</v>
      </c>
      <c r="CL101" s="8">
        <v>2128</v>
      </c>
      <c r="CM101" s="8">
        <v>2117</v>
      </c>
      <c r="CN101" s="8">
        <v>2248</v>
      </c>
      <c r="CO101" s="8">
        <v>2271</v>
      </c>
      <c r="CP101" s="8">
        <v>2263</v>
      </c>
      <c r="CQ101" s="8">
        <v>2244</v>
      </c>
      <c r="CR101" s="8">
        <v>2173</v>
      </c>
      <c r="CS101" s="8">
        <v>2209</v>
      </c>
      <c r="CT101" s="8">
        <v>2120</v>
      </c>
      <c r="CU101" s="8">
        <v>2124</v>
      </c>
      <c r="CV101" s="8">
        <v>2025</v>
      </c>
      <c r="CW101" s="8">
        <v>1937</v>
      </c>
      <c r="CX101" s="8">
        <v>1902</v>
      </c>
      <c r="CY101" s="8">
        <v>1748</v>
      </c>
      <c r="CZ101" s="8">
        <v>1804</v>
      </c>
      <c r="DA101" s="8">
        <v>1700</v>
      </c>
      <c r="DB101" s="8">
        <v>1526</v>
      </c>
      <c r="DC101" s="8">
        <v>1593</v>
      </c>
      <c r="DD101" s="8">
        <v>1642</v>
      </c>
      <c r="DE101" s="8">
        <v>1573</v>
      </c>
      <c r="DF101" s="8">
        <v>1646</v>
      </c>
      <c r="DG101" s="8">
        <v>1682</v>
      </c>
      <c r="DH101" s="8">
        <v>1317</v>
      </c>
      <c r="DI101" s="8">
        <v>1154</v>
      </c>
      <c r="DJ101" s="8">
        <v>1093</v>
      </c>
      <c r="DK101" s="8">
        <v>1034</v>
      </c>
      <c r="DL101" s="8">
        <v>900</v>
      </c>
      <c r="DM101" s="8">
        <v>817</v>
      </c>
      <c r="DN101" s="8">
        <v>826</v>
      </c>
      <c r="DO101" s="8">
        <v>783</v>
      </c>
      <c r="DP101" s="8">
        <v>778</v>
      </c>
      <c r="DQ101" s="8">
        <v>707</v>
      </c>
      <c r="DR101" s="8">
        <v>595</v>
      </c>
      <c r="DS101" s="8">
        <v>514</v>
      </c>
      <c r="DT101" s="8">
        <v>443</v>
      </c>
      <c r="DU101" s="8">
        <v>386</v>
      </c>
      <c r="DV101" s="8">
        <v>1414</v>
      </c>
      <c r="DW101" s="8">
        <f t="shared" si="4"/>
        <v>90737</v>
      </c>
      <c r="DX101" s="8">
        <f t="shared" si="5"/>
        <v>10077</v>
      </c>
      <c r="DY101" s="8">
        <f t="shared" si="6"/>
        <v>45480</v>
      </c>
      <c r="DZ101" s="8">
        <f t="shared" si="7"/>
        <v>31947</v>
      </c>
    </row>
    <row r="102" spans="1:130" x14ac:dyDescent="0.2">
      <c r="A102" t="s">
        <v>307</v>
      </c>
      <c r="B102" t="s">
        <v>328</v>
      </c>
      <c r="C102" t="s">
        <v>329</v>
      </c>
      <c r="D102" s="8">
        <f>SUM(Table3253[[#This Row],[0]:[90]])</f>
        <v>200753</v>
      </c>
      <c r="E102" s="9">
        <f>SUM(Table3253[[#This Row],[0]:[15]])</f>
        <v>39054</v>
      </c>
      <c r="F102" s="8">
        <f>SUM(Table3253[[#This Row],[16]:[64]])</f>
        <v>123225</v>
      </c>
      <c r="G102" s="8">
        <f>SUM(Table3253[[#This Row],[65]:[90]])</f>
        <v>38474</v>
      </c>
      <c r="H102" s="8">
        <f>SUM(Table3253[[#This Row],[85]:[90]])</f>
        <v>4490</v>
      </c>
      <c r="I102" s="9">
        <f>SUM(Table3253[[#This Row],[0]:[17]])</f>
        <v>44008</v>
      </c>
      <c r="J102" s="8">
        <f>SUM(Table3253[[#This Row],[18]:[64]])</f>
        <v>118271</v>
      </c>
      <c r="K102" s="9">
        <f>SUM(Table3253[[#This Row],[0]:[4]])</f>
        <v>10562</v>
      </c>
      <c r="L102" s="8">
        <f>SUM(Table3253[[#This Row],[5]:[15]])</f>
        <v>28492</v>
      </c>
      <c r="M102" s="8">
        <f>SUM(Table3253[[#This Row],[16]:[24]])</f>
        <v>18329</v>
      </c>
      <c r="N102" s="8">
        <f>SUM(Table3253[[#This Row],[25]:[49]])</f>
        <v>63998</v>
      </c>
      <c r="O102" s="8">
        <f>SUM(Table3253[[#This Row],[50]:[64]])</f>
        <v>40898</v>
      </c>
      <c r="P102" s="8">
        <f>SUM(Table3253[[#This Row],[65]:[74]])</f>
        <v>21155</v>
      </c>
      <c r="Q102" s="8">
        <f>SUM(Table3253[[#This Row],[75]:[84]])</f>
        <v>12829</v>
      </c>
      <c r="R102" s="9">
        <f>SUM(Table3253[[#This Row],[5]:[9]])</f>
        <v>12521</v>
      </c>
      <c r="S102" s="8">
        <f>SUM(Table3253[[#This Row],[10]:[14]])</f>
        <v>13420</v>
      </c>
      <c r="T102" s="8">
        <f>SUM(Table3253[[#This Row],[15]:[19]])</f>
        <v>11426</v>
      </c>
      <c r="U102" s="8">
        <f>SUM(Table3253[[#This Row],[20]:[24]])</f>
        <v>9454</v>
      </c>
      <c r="V102" s="8">
        <f>SUM(Table3253[[#This Row],[25]:[29]])</f>
        <v>12290</v>
      </c>
      <c r="W102" s="8">
        <f>SUM(Table3253[[#This Row],[30]:[34]])</f>
        <v>13635</v>
      </c>
      <c r="X102" s="8">
        <f>SUM(Table3253[[#This Row],[35]:[39]])</f>
        <v>13792</v>
      </c>
      <c r="Y102" s="8">
        <f>SUM(Table3253[[#This Row],[40]:[44]])</f>
        <v>12731</v>
      </c>
      <c r="Z102" s="8">
        <f>SUM(Table3253[[#This Row],[45]:[49]])</f>
        <v>11550</v>
      </c>
      <c r="AA102" s="8">
        <f>SUM(Table3253[[#This Row],[50]:[54]])</f>
        <v>13746</v>
      </c>
      <c r="AB102" s="8">
        <f>SUM(Table3253[[#This Row],[55]:[59]])</f>
        <v>14060</v>
      </c>
      <c r="AC102" s="8">
        <f>SUM(Table3253[[#This Row],[60]:[64]])</f>
        <v>13092</v>
      </c>
      <c r="AD102" s="8">
        <f>SUM(Table3253[[#This Row],[65]:[69]])</f>
        <v>11160</v>
      </c>
      <c r="AE102" s="8">
        <f>SUM(Table3253[[#This Row],[70]:[74]])</f>
        <v>9995</v>
      </c>
      <c r="AF102" s="8">
        <f>SUM(Table3253[[#This Row],[75]:[79]])</f>
        <v>7760</v>
      </c>
      <c r="AG102" s="8">
        <f>SUM(Table3253[[#This Row],[80]:[84]])</f>
        <v>5069</v>
      </c>
      <c r="AH102" s="8">
        <f>SUM(Table3253[[#This Row],[85]:[89]])</f>
        <v>2903</v>
      </c>
      <c r="AI102" s="8">
        <f>Table3253[[#This Row],[90]]</f>
        <v>1587</v>
      </c>
      <c r="AJ102" s="9">
        <v>1993</v>
      </c>
      <c r="AK102" s="8">
        <v>1953</v>
      </c>
      <c r="AL102" s="8">
        <v>2148</v>
      </c>
      <c r="AM102" s="8">
        <v>2222</v>
      </c>
      <c r="AN102" s="8">
        <v>2246</v>
      </c>
      <c r="AO102" s="8">
        <v>2429</v>
      </c>
      <c r="AP102" s="8">
        <v>2469</v>
      </c>
      <c r="AQ102" s="8">
        <v>2443</v>
      </c>
      <c r="AR102" s="8">
        <v>2462</v>
      </c>
      <c r="AS102" s="8">
        <v>2718</v>
      </c>
      <c r="AT102" s="8">
        <v>2660</v>
      </c>
      <c r="AU102" s="8">
        <v>2800</v>
      </c>
      <c r="AV102" s="8">
        <v>2636</v>
      </c>
      <c r="AW102" s="8">
        <v>2654</v>
      </c>
      <c r="AX102" s="8">
        <v>2670</v>
      </c>
      <c r="AY102" s="8">
        <v>2551</v>
      </c>
      <c r="AZ102" s="8">
        <v>2514</v>
      </c>
      <c r="BA102" s="8">
        <v>2440</v>
      </c>
      <c r="BB102" s="8">
        <v>2308</v>
      </c>
      <c r="BC102" s="8">
        <v>1613</v>
      </c>
      <c r="BD102" s="8">
        <v>1564</v>
      </c>
      <c r="BE102" s="8">
        <v>1706</v>
      </c>
      <c r="BF102" s="8">
        <v>1991</v>
      </c>
      <c r="BG102" s="8">
        <v>2097</v>
      </c>
      <c r="BH102" s="8">
        <v>2096</v>
      </c>
      <c r="BI102" s="8">
        <v>2459</v>
      </c>
      <c r="BJ102" s="8">
        <v>2288</v>
      </c>
      <c r="BK102" s="8">
        <v>2380</v>
      </c>
      <c r="BL102" s="8">
        <v>2566</v>
      </c>
      <c r="BM102" s="8">
        <v>2597</v>
      </c>
      <c r="BN102" s="8">
        <v>2760</v>
      </c>
      <c r="BO102" s="8">
        <v>2731</v>
      </c>
      <c r="BP102" s="8">
        <v>2646</v>
      </c>
      <c r="BQ102" s="8">
        <v>2682</v>
      </c>
      <c r="BR102" s="8">
        <v>2816</v>
      </c>
      <c r="BS102" s="8">
        <v>2714</v>
      </c>
      <c r="BT102" s="8">
        <v>2843</v>
      </c>
      <c r="BU102" s="8">
        <v>2827</v>
      </c>
      <c r="BV102" s="8">
        <v>2755</v>
      </c>
      <c r="BW102" s="8">
        <v>2653</v>
      </c>
      <c r="BX102" s="8">
        <v>2499</v>
      </c>
      <c r="BY102" s="8">
        <v>2714</v>
      </c>
      <c r="BZ102" s="8">
        <v>2641</v>
      </c>
      <c r="CA102" s="8">
        <v>2582</v>
      </c>
      <c r="CB102" s="8">
        <v>2295</v>
      </c>
      <c r="CC102" s="8">
        <v>2156</v>
      </c>
      <c r="CD102" s="8">
        <v>2250</v>
      </c>
      <c r="CE102" s="8">
        <v>2329</v>
      </c>
      <c r="CF102" s="8">
        <v>2440</v>
      </c>
      <c r="CG102" s="8">
        <v>2375</v>
      </c>
      <c r="CH102" s="8">
        <v>2687</v>
      </c>
      <c r="CI102" s="8">
        <v>2747</v>
      </c>
      <c r="CJ102" s="8">
        <v>2792</v>
      </c>
      <c r="CK102" s="8">
        <v>2746</v>
      </c>
      <c r="CL102" s="8">
        <v>2774</v>
      </c>
      <c r="CM102" s="8">
        <v>2841</v>
      </c>
      <c r="CN102" s="8">
        <v>2832</v>
      </c>
      <c r="CO102" s="8">
        <v>2784</v>
      </c>
      <c r="CP102" s="8">
        <v>2765</v>
      </c>
      <c r="CQ102" s="8">
        <v>2838</v>
      </c>
      <c r="CR102" s="8">
        <v>2822</v>
      </c>
      <c r="CS102" s="8">
        <v>2644</v>
      </c>
      <c r="CT102" s="8">
        <v>2588</v>
      </c>
      <c r="CU102" s="8">
        <v>2556</v>
      </c>
      <c r="CV102" s="8">
        <v>2482</v>
      </c>
      <c r="CW102" s="8">
        <v>2469</v>
      </c>
      <c r="CX102" s="8">
        <v>2322</v>
      </c>
      <c r="CY102" s="8">
        <v>2119</v>
      </c>
      <c r="CZ102" s="8">
        <v>2182</v>
      </c>
      <c r="DA102" s="8">
        <v>2068</v>
      </c>
      <c r="DB102" s="8">
        <v>2050</v>
      </c>
      <c r="DC102" s="8">
        <v>1981</v>
      </c>
      <c r="DD102" s="8">
        <v>1938</v>
      </c>
      <c r="DE102" s="8">
        <v>1976</v>
      </c>
      <c r="DF102" s="8">
        <v>2050</v>
      </c>
      <c r="DG102" s="8">
        <v>2155</v>
      </c>
      <c r="DH102" s="8">
        <v>1543</v>
      </c>
      <c r="DI102" s="8">
        <v>1447</v>
      </c>
      <c r="DJ102" s="8">
        <v>1409</v>
      </c>
      <c r="DK102" s="8">
        <v>1206</v>
      </c>
      <c r="DL102" s="8">
        <v>1175</v>
      </c>
      <c r="DM102" s="8">
        <v>1045</v>
      </c>
      <c r="DN102" s="8">
        <v>1005</v>
      </c>
      <c r="DO102" s="8">
        <v>941</v>
      </c>
      <c r="DP102" s="8">
        <v>903</v>
      </c>
      <c r="DQ102" s="8">
        <v>768</v>
      </c>
      <c r="DR102" s="8">
        <v>650</v>
      </c>
      <c r="DS102" s="8">
        <v>608</v>
      </c>
      <c r="DT102" s="8">
        <v>468</v>
      </c>
      <c r="DU102" s="8">
        <v>409</v>
      </c>
      <c r="DV102" s="8">
        <v>1587</v>
      </c>
      <c r="DW102" s="8">
        <f t="shared" si="4"/>
        <v>123225</v>
      </c>
      <c r="DX102" s="8">
        <f t="shared" si="5"/>
        <v>13375</v>
      </c>
      <c r="DY102" s="8">
        <f t="shared" si="6"/>
        <v>63998</v>
      </c>
      <c r="DZ102" s="8">
        <f t="shared" si="7"/>
        <v>40898</v>
      </c>
    </row>
    <row r="103" spans="1:130" x14ac:dyDescent="0.2">
      <c r="A103" t="s">
        <v>307</v>
      </c>
      <c r="B103" t="s">
        <v>330</v>
      </c>
      <c r="C103" t="s">
        <v>331</v>
      </c>
      <c r="D103" s="8">
        <f>SUM(Table3253[[#This Row],[0]:[90]])</f>
        <v>278013</v>
      </c>
      <c r="E103" s="9">
        <f>SUM(Table3253[[#This Row],[0]:[15]])</f>
        <v>48654</v>
      </c>
      <c r="F103" s="8">
        <f>SUM(Table3253[[#This Row],[16]:[64]])</f>
        <v>171733</v>
      </c>
      <c r="G103" s="8">
        <f>SUM(Table3253[[#This Row],[65]:[90]])</f>
        <v>57626</v>
      </c>
      <c r="H103" s="8">
        <f>SUM(Table3253[[#This Row],[85]:[90]])</f>
        <v>7012</v>
      </c>
      <c r="I103" s="9">
        <f>SUM(Table3253[[#This Row],[0]:[17]])</f>
        <v>54859</v>
      </c>
      <c r="J103" s="8">
        <f>SUM(Table3253[[#This Row],[18]:[64]])</f>
        <v>165528</v>
      </c>
      <c r="K103" s="9">
        <f>SUM(Table3253[[#This Row],[0]:[4]])</f>
        <v>13854</v>
      </c>
      <c r="L103" s="8">
        <f>SUM(Table3253[[#This Row],[5]:[15]])</f>
        <v>34800</v>
      </c>
      <c r="M103" s="8">
        <f>SUM(Table3253[[#This Row],[16]:[24]])</f>
        <v>26944</v>
      </c>
      <c r="N103" s="8">
        <f>SUM(Table3253[[#This Row],[25]:[49]])</f>
        <v>86550</v>
      </c>
      <c r="O103" s="8">
        <f>SUM(Table3253[[#This Row],[50]:[64]])</f>
        <v>58239</v>
      </c>
      <c r="P103" s="8">
        <f>SUM(Table3253[[#This Row],[65]:[74]])</f>
        <v>31426</v>
      </c>
      <c r="Q103" s="8">
        <f>SUM(Table3253[[#This Row],[75]:[84]])</f>
        <v>19188</v>
      </c>
      <c r="R103" s="9">
        <f>SUM(Table3253[[#This Row],[5]:[9]])</f>
        <v>15191</v>
      </c>
      <c r="S103" s="8">
        <f>SUM(Table3253[[#This Row],[10]:[14]])</f>
        <v>16416</v>
      </c>
      <c r="T103" s="8">
        <f>SUM(Table3253[[#This Row],[15]:[19]])</f>
        <v>15271</v>
      </c>
      <c r="U103" s="8">
        <f>SUM(Table3253[[#This Row],[20]:[24]])</f>
        <v>14866</v>
      </c>
      <c r="V103" s="8">
        <f>SUM(Table3253[[#This Row],[25]:[29]])</f>
        <v>17093</v>
      </c>
      <c r="W103" s="8">
        <f>SUM(Table3253[[#This Row],[30]:[34]])</f>
        <v>19006</v>
      </c>
      <c r="X103" s="8">
        <f>SUM(Table3253[[#This Row],[35]:[39]])</f>
        <v>18102</v>
      </c>
      <c r="Y103" s="8">
        <f>SUM(Table3253[[#This Row],[40]:[44]])</f>
        <v>16676</v>
      </c>
      <c r="Z103" s="8">
        <f>SUM(Table3253[[#This Row],[45]:[49]])</f>
        <v>15673</v>
      </c>
      <c r="AA103" s="8">
        <f>SUM(Table3253[[#This Row],[50]:[54]])</f>
        <v>19330</v>
      </c>
      <c r="AB103" s="8">
        <f>SUM(Table3253[[#This Row],[55]:[59]])</f>
        <v>19817</v>
      </c>
      <c r="AC103" s="8">
        <f>SUM(Table3253[[#This Row],[60]:[64]])</f>
        <v>19092</v>
      </c>
      <c r="AD103" s="8">
        <f>SUM(Table3253[[#This Row],[65]:[69]])</f>
        <v>16513</v>
      </c>
      <c r="AE103" s="8">
        <f>SUM(Table3253[[#This Row],[70]:[74]])</f>
        <v>14913</v>
      </c>
      <c r="AF103" s="8">
        <f>SUM(Table3253[[#This Row],[75]:[79]])</f>
        <v>11649</v>
      </c>
      <c r="AG103" s="8">
        <f>SUM(Table3253[[#This Row],[80]:[84]])</f>
        <v>7539</v>
      </c>
      <c r="AH103" s="8">
        <f>SUM(Table3253[[#This Row],[85]:[89]])</f>
        <v>4658</v>
      </c>
      <c r="AI103" s="8">
        <f>Table3253[[#This Row],[90]]</f>
        <v>2354</v>
      </c>
      <c r="AJ103" s="9">
        <v>2747</v>
      </c>
      <c r="AK103" s="8">
        <v>2695</v>
      </c>
      <c r="AL103" s="8">
        <v>2713</v>
      </c>
      <c r="AM103" s="8">
        <v>2813</v>
      </c>
      <c r="AN103" s="8">
        <v>2886</v>
      </c>
      <c r="AO103" s="8">
        <v>3031</v>
      </c>
      <c r="AP103" s="8">
        <v>3073</v>
      </c>
      <c r="AQ103" s="8">
        <v>2983</v>
      </c>
      <c r="AR103" s="8">
        <v>3022</v>
      </c>
      <c r="AS103" s="8">
        <v>3082</v>
      </c>
      <c r="AT103" s="8">
        <v>3398</v>
      </c>
      <c r="AU103" s="8">
        <v>3228</v>
      </c>
      <c r="AV103" s="8">
        <v>3218</v>
      </c>
      <c r="AW103" s="8">
        <v>3171</v>
      </c>
      <c r="AX103" s="8">
        <v>3401</v>
      </c>
      <c r="AY103" s="8">
        <v>3193</v>
      </c>
      <c r="AZ103" s="8">
        <v>3115</v>
      </c>
      <c r="BA103" s="8">
        <v>3090</v>
      </c>
      <c r="BB103" s="8">
        <v>3026</v>
      </c>
      <c r="BC103" s="8">
        <v>2847</v>
      </c>
      <c r="BD103" s="8">
        <v>2747</v>
      </c>
      <c r="BE103" s="8">
        <v>2814</v>
      </c>
      <c r="BF103" s="8">
        <v>2993</v>
      </c>
      <c r="BG103" s="8">
        <v>3111</v>
      </c>
      <c r="BH103" s="8">
        <v>3201</v>
      </c>
      <c r="BI103" s="8">
        <v>3311</v>
      </c>
      <c r="BJ103" s="8">
        <v>3193</v>
      </c>
      <c r="BK103" s="8">
        <v>3460</v>
      </c>
      <c r="BL103" s="8">
        <v>3524</v>
      </c>
      <c r="BM103" s="8">
        <v>3605</v>
      </c>
      <c r="BN103" s="8">
        <v>3911</v>
      </c>
      <c r="BO103" s="8">
        <v>3923</v>
      </c>
      <c r="BP103" s="8">
        <v>3676</v>
      </c>
      <c r="BQ103" s="8">
        <v>3717</v>
      </c>
      <c r="BR103" s="8">
        <v>3779</v>
      </c>
      <c r="BS103" s="8">
        <v>3715</v>
      </c>
      <c r="BT103" s="8">
        <v>3758</v>
      </c>
      <c r="BU103" s="8">
        <v>3717</v>
      </c>
      <c r="BV103" s="8">
        <v>3402</v>
      </c>
      <c r="BW103" s="8">
        <v>3510</v>
      </c>
      <c r="BX103" s="8">
        <v>3386</v>
      </c>
      <c r="BY103" s="8">
        <v>3425</v>
      </c>
      <c r="BZ103" s="8">
        <v>3433</v>
      </c>
      <c r="CA103" s="8">
        <v>3337</v>
      </c>
      <c r="CB103" s="8">
        <v>3095</v>
      </c>
      <c r="CC103" s="8">
        <v>2850</v>
      </c>
      <c r="CD103" s="8">
        <v>3077</v>
      </c>
      <c r="CE103" s="8">
        <v>3113</v>
      </c>
      <c r="CF103" s="8">
        <v>3144</v>
      </c>
      <c r="CG103" s="8">
        <v>3489</v>
      </c>
      <c r="CH103" s="8">
        <v>3747</v>
      </c>
      <c r="CI103" s="8">
        <v>4063</v>
      </c>
      <c r="CJ103" s="8">
        <v>3798</v>
      </c>
      <c r="CK103" s="8">
        <v>3819</v>
      </c>
      <c r="CL103" s="8">
        <v>3903</v>
      </c>
      <c r="CM103" s="8">
        <v>3924</v>
      </c>
      <c r="CN103" s="8">
        <v>3865</v>
      </c>
      <c r="CO103" s="8">
        <v>4004</v>
      </c>
      <c r="CP103" s="8">
        <v>4056</v>
      </c>
      <c r="CQ103" s="8">
        <v>3968</v>
      </c>
      <c r="CR103" s="8">
        <v>3961</v>
      </c>
      <c r="CS103" s="8">
        <v>3883</v>
      </c>
      <c r="CT103" s="8">
        <v>3699</v>
      </c>
      <c r="CU103" s="8">
        <v>3765</v>
      </c>
      <c r="CV103" s="8">
        <v>3784</v>
      </c>
      <c r="CW103" s="8">
        <v>3677</v>
      </c>
      <c r="CX103" s="8">
        <v>3376</v>
      </c>
      <c r="CY103" s="8">
        <v>3208</v>
      </c>
      <c r="CZ103" s="8">
        <v>3217</v>
      </c>
      <c r="DA103" s="8">
        <v>3035</v>
      </c>
      <c r="DB103" s="8">
        <v>3053</v>
      </c>
      <c r="DC103" s="8">
        <v>2986</v>
      </c>
      <c r="DD103" s="8">
        <v>2927</v>
      </c>
      <c r="DE103" s="8">
        <v>2946</v>
      </c>
      <c r="DF103" s="8">
        <v>3001</v>
      </c>
      <c r="DG103" s="8">
        <v>3265</v>
      </c>
      <c r="DH103" s="8">
        <v>2336</v>
      </c>
      <c r="DI103" s="8">
        <v>2168</v>
      </c>
      <c r="DJ103" s="8">
        <v>2028</v>
      </c>
      <c r="DK103" s="8">
        <v>1852</v>
      </c>
      <c r="DL103" s="8">
        <v>1645</v>
      </c>
      <c r="DM103" s="8">
        <v>1510</v>
      </c>
      <c r="DN103" s="8">
        <v>1501</v>
      </c>
      <c r="DO103" s="8">
        <v>1469</v>
      </c>
      <c r="DP103" s="8">
        <v>1414</v>
      </c>
      <c r="DQ103" s="8">
        <v>1204</v>
      </c>
      <c r="DR103" s="8">
        <v>1037</v>
      </c>
      <c r="DS103" s="8">
        <v>920</v>
      </c>
      <c r="DT103" s="8">
        <v>849</v>
      </c>
      <c r="DU103" s="8">
        <v>648</v>
      </c>
      <c r="DV103" s="8">
        <v>2354</v>
      </c>
      <c r="DW103" s="8">
        <f t="shared" si="4"/>
        <v>171733</v>
      </c>
      <c r="DX103" s="8">
        <f t="shared" si="5"/>
        <v>20739</v>
      </c>
      <c r="DY103" s="8">
        <f t="shared" si="6"/>
        <v>86550</v>
      </c>
      <c r="DZ103" s="8">
        <f t="shared" si="7"/>
        <v>58239</v>
      </c>
    </row>
    <row r="104" spans="1:130" x14ac:dyDescent="0.2">
      <c r="A104" t="s">
        <v>332</v>
      </c>
      <c r="B104" s="10" t="s">
        <v>333</v>
      </c>
      <c r="C104" s="10" t="s">
        <v>164</v>
      </c>
      <c r="D104" s="8">
        <f>SUM(Table3253[[#This Row],[0]:[90]])</f>
        <v>92961</v>
      </c>
      <c r="E104" s="9">
        <f>SUM(Table3253[[#This Row],[0]:[15]])</f>
        <v>15344</v>
      </c>
      <c r="F104" s="8">
        <f>SUM(Table3253[[#This Row],[16]:[64]])</f>
        <v>54771</v>
      </c>
      <c r="G104" s="8">
        <f>SUM(Table3253[[#This Row],[65]:[90]])</f>
        <v>22846</v>
      </c>
      <c r="H104" s="8">
        <f>SUM(Table3253[[#This Row],[85]:[90]])</f>
        <v>2871</v>
      </c>
      <c r="I104" s="9">
        <f>SUM(Table3253[[#This Row],[0]:[17]])</f>
        <v>17381</v>
      </c>
      <c r="J104" s="8">
        <f>SUM(Table3253[[#This Row],[18]:[64]])</f>
        <v>52734</v>
      </c>
      <c r="K104" s="9">
        <f>SUM(Table3253[[#This Row],[0]:[4]])</f>
        <v>4189</v>
      </c>
      <c r="L104" s="8">
        <f>SUM(Table3253[[#This Row],[5]:[15]])</f>
        <v>11155</v>
      </c>
      <c r="M104" s="8">
        <f>SUM(Table3253[[#This Row],[16]:[24]])</f>
        <v>8453</v>
      </c>
      <c r="N104" s="8">
        <f>SUM(Table3253[[#This Row],[25]:[49]])</f>
        <v>24764</v>
      </c>
      <c r="O104" s="8">
        <f>SUM(Table3253[[#This Row],[50]:[64]])</f>
        <v>21554</v>
      </c>
      <c r="P104" s="8">
        <f>SUM(Table3253[[#This Row],[65]:[74]])</f>
        <v>12283</v>
      </c>
      <c r="Q104" s="8">
        <f>SUM(Table3253[[#This Row],[75]:[84]])</f>
        <v>7692</v>
      </c>
      <c r="R104" s="9">
        <f>SUM(Table3253[[#This Row],[5]:[9]])</f>
        <v>4855</v>
      </c>
      <c r="S104" s="8">
        <f>SUM(Table3253[[#This Row],[10]:[14]])</f>
        <v>5295</v>
      </c>
      <c r="T104" s="8">
        <f>SUM(Table3253[[#This Row],[15]:[19]])</f>
        <v>5014</v>
      </c>
      <c r="U104" s="8">
        <f>SUM(Table3253[[#This Row],[20]:[24]])</f>
        <v>4444</v>
      </c>
      <c r="V104" s="8">
        <f>SUM(Table3253[[#This Row],[25]:[29]])</f>
        <v>4571</v>
      </c>
      <c r="W104" s="8">
        <f>SUM(Table3253[[#This Row],[30]:[34]])</f>
        <v>4963</v>
      </c>
      <c r="X104" s="8">
        <f>SUM(Table3253[[#This Row],[35]:[39]])</f>
        <v>5024</v>
      </c>
      <c r="Y104" s="8">
        <f>SUM(Table3253[[#This Row],[40]:[44]])</f>
        <v>5011</v>
      </c>
      <c r="Z104" s="8">
        <f>SUM(Table3253[[#This Row],[45]:[49]])</f>
        <v>5195</v>
      </c>
      <c r="AA104" s="8">
        <f>SUM(Table3253[[#This Row],[50]:[54]])</f>
        <v>6950</v>
      </c>
      <c r="AB104" s="8">
        <f>SUM(Table3253[[#This Row],[55]:[59]])</f>
        <v>7575</v>
      </c>
      <c r="AC104" s="8">
        <f>SUM(Table3253[[#This Row],[60]:[64]])</f>
        <v>7029</v>
      </c>
      <c r="AD104" s="8">
        <f>SUM(Table3253[[#This Row],[65]:[69]])</f>
        <v>6285</v>
      </c>
      <c r="AE104" s="8">
        <f>SUM(Table3253[[#This Row],[70]:[74]])</f>
        <v>5998</v>
      </c>
      <c r="AF104" s="8">
        <f>SUM(Table3253[[#This Row],[75]:[79]])</f>
        <v>4756</v>
      </c>
      <c r="AG104" s="8">
        <f>SUM(Table3253[[#This Row],[80]:[84]])</f>
        <v>2936</v>
      </c>
      <c r="AH104" s="8">
        <f>SUM(Table3253[[#This Row],[85]:[89]])</f>
        <v>1913</v>
      </c>
      <c r="AI104" s="8">
        <f>Table3253[[#This Row],[90]]</f>
        <v>958</v>
      </c>
      <c r="AJ104" s="9">
        <v>812</v>
      </c>
      <c r="AK104" s="8">
        <v>797</v>
      </c>
      <c r="AL104" s="8">
        <v>860</v>
      </c>
      <c r="AM104" s="8">
        <v>826</v>
      </c>
      <c r="AN104" s="8">
        <v>894</v>
      </c>
      <c r="AO104" s="8">
        <v>911</v>
      </c>
      <c r="AP104" s="8">
        <v>933</v>
      </c>
      <c r="AQ104" s="8">
        <v>929</v>
      </c>
      <c r="AR104" s="8">
        <v>1033</v>
      </c>
      <c r="AS104" s="8">
        <v>1049</v>
      </c>
      <c r="AT104" s="8">
        <v>1021</v>
      </c>
      <c r="AU104" s="8">
        <v>1054</v>
      </c>
      <c r="AV104" s="8">
        <v>1011</v>
      </c>
      <c r="AW104" s="8">
        <v>1088</v>
      </c>
      <c r="AX104" s="8">
        <v>1121</v>
      </c>
      <c r="AY104" s="8">
        <v>1005</v>
      </c>
      <c r="AZ104" s="8">
        <v>1033</v>
      </c>
      <c r="BA104" s="8">
        <v>1004</v>
      </c>
      <c r="BB104" s="8">
        <v>1012</v>
      </c>
      <c r="BC104" s="8">
        <v>960</v>
      </c>
      <c r="BD104" s="8">
        <v>1065</v>
      </c>
      <c r="BE104" s="8">
        <v>954</v>
      </c>
      <c r="BF104" s="8">
        <v>872</v>
      </c>
      <c r="BG104" s="8">
        <v>795</v>
      </c>
      <c r="BH104" s="8">
        <v>758</v>
      </c>
      <c r="BI104" s="8">
        <v>931</v>
      </c>
      <c r="BJ104" s="8">
        <v>891</v>
      </c>
      <c r="BK104" s="8">
        <v>884</v>
      </c>
      <c r="BL104" s="8">
        <v>944</v>
      </c>
      <c r="BM104" s="8">
        <v>921</v>
      </c>
      <c r="BN104" s="8">
        <v>970</v>
      </c>
      <c r="BO104" s="8">
        <v>998</v>
      </c>
      <c r="BP104" s="8">
        <v>986</v>
      </c>
      <c r="BQ104" s="8">
        <v>983</v>
      </c>
      <c r="BR104" s="8">
        <v>1026</v>
      </c>
      <c r="BS104" s="8">
        <v>928</v>
      </c>
      <c r="BT104" s="8">
        <v>1072</v>
      </c>
      <c r="BU104" s="8">
        <v>1019</v>
      </c>
      <c r="BV104" s="8">
        <v>976</v>
      </c>
      <c r="BW104" s="8">
        <v>1029</v>
      </c>
      <c r="BX104" s="8">
        <v>946</v>
      </c>
      <c r="BY104" s="8">
        <v>1080</v>
      </c>
      <c r="BZ104" s="8">
        <v>999</v>
      </c>
      <c r="CA104" s="8">
        <v>1052</v>
      </c>
      <c r="CB104" s="8">
        <v>934</v>
      </c>
      <c r="CC104" s="8">
        <v>906</v>
      </c>
      <c r="CD104" s="8">
        <v>976</v>
      </c>
      <c r="CE104" s="8">
        <v>1016</v>
      </c>
      <c r="CF104" s="8">
        <v>1064</v>
      </c>
      <c r="CG104" s="8">
        <v>1233</v>
      </c>
      <c r="CH104" s="8">
        <v>1337</v>
      </c>
      <c r="CI104" s="8">
        <v>1378</v>
      </c>
      <c r="CJ104" s="8">
        <v>1355</v>
      </c>
      <c r="CK104" s="8">
        <v>1373</v>
      </c>
      <c r="CL104" s="8">
        <v>1507</v>
      </c>
      <c r="CM104" s="8">
        <v>1487</v>
      </c>
      <c r="CN104" s="8">
        <v>1554</v>
      </c>
      <c r="CO104" s="8">
        <v>1544</v>
      </c>
      <c r="CP104" s="8">
        <v>1535</v>
      </c>
      <c r="CQ104" s="8">
        <v>1455</v>
      </c>
      <c r="CR104" s="8">
        <v>1505</v>
      </c>
      <c r="CS104" s="8">
        <v>1409</v>
      </c>
      <c r="CT104" s="8">
        <v>1354</v>
      </c>
      <c r="CU104" s="8">
        <v>1409</v>
      </c>
      <c r="CV104" s="8">
        <v>1352</v>
      </c>
      <c r="CW104" s="8">
        <v>1357</v>
      </c>
      <c r="CX104" s="8">
        <v>1235</v>
      </c>
      <c r="CY104" s="8">
        <v>1268</v>
      </c>
      <c r="CZ104" s="8">
        <v>1165</v>
      </c>
      <c r="DA104" s="8">
        <v>1260</v>
      </c>
      <c r="DB104" s="8">
        <v>1165</v>
      </c>
      <c r="DC104" s="8">
        <v>1180</v>
      </c>
      <c r="DD104" s="8">
        <v>1144</v>
      </c>
      <c r="DE104" s="8">
        <v>1284</v>
      </c>
      <c r="DF104" s="8">
        <v>1225</v>
      </c>
      <c r="DG104" s="8">
        <v>1372</v>
      </c>
      <c r="DH104" s="8">
        <v>889</v>
      </c>
      <c r="DI104" s="8">
        <v>949</v>
      </c>
      <c r="DJ104" s="8">
        <v>838</v>
      </c>
      <c r="DK104" s="8">
        <v>708</v>
      </c>
      <c r="DL104" s="8">
        <v>709</v>
      </c>
      <c r="DM104" s="8">
        <v>640</v>
      </c>
      <c r="DN104" s="8">
        <v>565</v>
      </c>
      <c r="DO104" s="8">
        <v>538</v>
      </c>
      <c r="DP104" s="8">
        <v>484</v>
      </c>
      <c r="DQ104" s="8">
        <v>511</v>
      </c>
      <c r="DR104" s="8">
        <v>396</v>
      </c>
      <c r="DS104" s="8">
        <v>385</v>
      </c>
      <c r="DT104" s="8">
        <v>333</v>
      </c>
      <c r="DU104" s="8">
        <v>288</v>
      </c>
      <c r="DV104" s="8">
        <v>958</v>
      </c>
      <c r="DW104" s="8">
        <f t="shared" si="4"/>
        <v>54771</v>
      </c>
      <c r="DX104" s="8">
        <f t="shared" si="5"/>
        <v>6416</v>
      </c>
      <c r="DY104" s="8">
        <f t="shared" si="6"/>
        <v>24764</v>
      </c>
      <c r="DZ104" s="8">
        <f t="shared" si="7"/>
        <v>21554</v>
      </c>
    </row>
    <row r="105" spans="1:130" x14ac:dyDescent="0.2">
      <c r="A105" t="s">
        <v>332</v>
      </c>
      <c r="B105" s="10" t="s">
        <v>334</v>
      </c>
      <c r="C105" s="10" t="s">
        <v>335</v>
      </c>
      <c r="D105" s="8">
        <f>SUM(Table3253[[#This Row],[0]:[90]])</f>
        <v>92283</v>
      </c>
      <c r="E105" s="9">
        <f>SUM(Table3253[[#This Row],[0]:[15]])</f>
        <v>15981</v>
      </c>
      <c r="F105" s="8">
        <f>SUM(Table3253[[#This Row],[16]:[64]])</f>
        <v>56006</v>
      </c>
      <c r="G105" s="8">
        <f>SUM(Table3253[[#This Row],[65]:[90]])</f>
        <v>20296</v>
      </c>
      <c r="H105" s="8">
        <f>SUM(Table3253[[#This Row],[85]:[90]])</f>
        <v>2578</v>
      </c>
      <c r="I105" s="9">
        <f>SUM(Table3253[[#This Row],[0]:[17]])</f>
        <v>17864</v>
      </c>
      <c r="J105" s="8">
        <f>SUM(Table3253[[#This Row],[18]:[64]])</f>
        <v>54123</v>
      </c>
      <c r="K105" s="9">
        <f>SUM(Table3253[[#This Row],[0]:[4]])</f>
        <v>4430</v>
      </c>
      <c r="L105" s="8">
        <f>SUM(Table3253[[#This Row],[5]:[15]])</f>
        <v>11551</v>
      </c>
      <c r="M105" s="8">
        <f>SUM(Table3253[[#This Row],[16]:[24]])</f>
        <v>7823</v>
      </c>
      <c r="N105" s="8">
        <f>SUM(Table3253[[#This Row],[25]:[49]])</f>
        <v>28084</v>
      </c>
      <c r="O105" s="8">
        <f>SUM(Table3253[[#This Row],[50]:[64]])</f>
        <v>20099</v>
      </c>
      <c r="P105" s="8">
        <f>SUM(Table3253[[#This Row],[65]:[74]])</f>
        <v>10574</v>
      </c>
      <c r="Q105" s="8">
        <f>SUM(Table3253[[#This Row],[75]:[84]])</f>
        <v>7144</v>
      </c>
      <c r="R105" s="9">
        <f>SUM(Table3253[[#This Row],[5]:[9]])</f>
        <v>5161</v>
      </c>
      <c r="S105" s="8">
        <f>SUM(Table3253[[#This Row],[10]:[14]])</f>
        <v>5302</v>
      </c>
      <c r="T105" s="8">
        <f>SUM(Table3253[[#This Row],[15]:[19]])</f>
        <v>4670</v>
      </c>
      <c r="U105" s="8">
        <f>SUM(Table3253[[#This Row],[20]:[24]])</f>
        <v>4241</v>
      </c>
      <c r="V105" s="8">
        <f>SUM(Table3253[[#This Row],[25]:[29]])</f>
        <v>5302</v>
      </c>
      <c r="W105" s="8">
        <f>SUM(Table3253[[#This Row],[30]:[34]])</f>
        <v>5790</v>
      </c>
      <c r="X105" s="8">
        <f>SUM(Table3253[[#This Row],[35]:[39]])</f>
        <v>5762</v>
      </c>
      <c r="Y105" s="8">
        <f>SUM(Table3253[[#This Row],[40]:[44]])</f>
        <v>5846</v>
      </c>
      <c r="Z105" s="8">
        <f>SUM(Table3253[[#This Row],[45]:[49]])</f>
        <v>5384</v>
      </c>
      <c r="AA105" s="8">
        <f>SUM(Table3253[[#This Row],[50]:[54]])</f>
        <v>6730</v>
      </c>
      <c r="AB105" s="8">
        <f>SUM(Table3253[[#This Row],[55]:[59]])</f>
        <v>7019</v>
      </c>
      <c r="AC105" s="8">
        <f>SUM(Table3253[[#This Row],[60]:[64]])</f>
        <v>6350</v>
      </c>
      <c r="AD105" s="8">
        <f>SUM(Table3253[[#This Row],[65]:[69]])</f>
        <v>5477</v>
      </c>
      <c r="AE105" s="8">
        <f>SUM(Table3253[[#This Row],[70]:[74]])</f>
        <v>5097</v>
      </c>
      <c r="AF105" s="8">
        <f>SUM(Table3253[[#This Row],[75]:[79]])</f>
        <v>4374</v>
      </c>
      <c r="AG105" s="8">
        <f>SUM(Table3253[[#This Row],[80]:[84]])</f>
        <v>2770</v>
      </c>
      <c r="AH105" s="8">
        <f>SUM(Table3253[[#This Row],[85]:[89]])</f>
        <v>1704</v>
      </c>
      <c r="AI105" s="8">
        <f>Table3253[[#This Row],[90]]</f>
        <v>874</v>
      </c>
      <c r="AJ105" s="9">
        <v>853</v>
      </c>
      <c r="AK105" s="8">
        <v>865</v>
      </c>
      <c r="AL105" s="8">
        <v>878</v>
      </c>
      <c r="AM105" s="8">
        <v>881</v>
      </c>
      <c r="AN105" s="8">
        <v>953</v>
      </c>
      <c r="AO105" s="8">
        <v>962</v>
      </c>
      <c r="AP105" s="8">
        <v>1061</v>
      </c>
      <c r="AQ105" s="8">
        <v>1041</v>
      </c>
      <c r="AR105" s="8">
        <v>1036</v>
      </c>
      <c r="AS105" s="8">
        <v>1061</v>
      </c>
      <c r="AT105" s="8">
        <v>1033</v>
      </c>
      <c r="AU105" s="8">
        <v>1105</v>
      </c>
      <c r="AV105" s="8">
        <v>1065</v>
      </c>
      <c r="AW105" s="8">
        <v>1061</v>
      </c>
      <c r="AX105" s="8">
        <v>1038</v>
      </c>
      <c r="AY105" s="8">
        <v>1088</v>
      </c>
      <c r="AZ105" s="8">
        <v>959</v>
      </c>
      <c r="BA105" s="8">
        <v>924</v>
      </c>
      <c r="BB105" s="8">
        <v>875</v>
      </c>
      <c r="BC105" s="8">
        <v>824</v>
      </c>
      <c r="BD105" s="8">
        <v>855</v>
      </c>
      <c r="BE105" s="8">
        <v>820</v>
      </c>
      <c r="BF105" s="8">
        <v>796</v>
      </c>
      <c r="BG105" s="8">
        <v>862</v>
      </c>
      <c r="BH105" s="8">
        <v>908</v>
      </c>
      <c r="BI105" s="8">
        <v>1056</v>
      </c>
      <c r="BJ105" s="8">
        <v>1017</v>
      </c>
      <c r="BK105" s="8">
        <v>996</v>
      </c>
      <c r="BL105" s="8">
        <v>1094</v>
      </c>
      <c r="BM105" s="8">
        <v>1139</v>
      </c>
      <c r="BN105" s="8">
        <v>1159</v>
      </c>
      <c r="BO105" s="8">
        <v>1161</v>
      </c>
      <c r="BP105" s="8">
        <v>1140</v>
      </c>
      <c r="BQ105" s="8">
        <v>1189</v>
      </c>
      <c r="BR105" s="8">
        <v>1141</v>
      </c>
      <c r="BS105" s="8">
        <v>1122</v>
      </c>
      <c r="BT105" s="8">
        <v>1172</v>
      </c>
      <c r="BU105" s="8">
        <v>1123</v>
      </c>
      <c r="BV105" s="8">
        <v>1147</v>
      </c>
      <c r="BW105" s="8">
        <v>1198</v>
      </c>
      <c r="BX105" s="8">
        <v>1204</v>
      </c>
      <c r="BY105" s="8">
        <v>1222</v>
      </c>
      <c r="BZ105" s="8">
        <v>1208</v>
      </c>
      <c r="CA105" s="8">
        <v>1171</v>
      </c>
      <c r="CB105" s="8">
        <v>1041</v>
      </c>
      <c r="CC105" s="8">
        <v>934</v>
      </c>
      <c r="CD105" s="8">
        <v>1057</v>
      </c>
      <c r="CE105" s="8">
        <v>1099</v>
      </c>
      <c r="CF105" s="8">
        <v>1108</v>
      </c>
      <c r="CG105" s="8">
        <v>1186</v>
      </c>
      <c r="CH105" s="8">
        <v>1329</v>
      </c>
      <c r="CI105" s="8">
        <v>1367</v>
      </c>
      <c r="CJ105" s="8">
        <v>1259</v>
      </c>
      <c r="CK105" s="8">
        <v>1432</v>
      </c>
      <c r="CL105" s="8">
        <v>1343</v>
      </c>
      <c r="CM105" s="8">
        <v>1414</v>
      </c>
      <c r="CN105" s="8">
        <v>1393</v>
      </c>
      <c r="CO105" s="8">
        <v>1504</v>
      </c>
      <c r="CP105" s="8">
        <v>1336</v>
      </c>
      <c r="CQ105" s="8">
        <v>1372</v>
      </c>
      <c r="CR105" s="8">
        <v>1352</v>
      </c>
      <c r="CS105" s="8">
        <v>1281</v>
      </c>
      <c r="CT105" s="8">
        <v>1229</v>
      </c>
      <c r="CU105" s="8">
        <v>1268</v>
      </c>
      <c r="CV105" s="8">
        <v>1220</v>
      </c>
      <c r="CW105" s="8">
        <v>1190</v>
      </c>
      <c r="CX105" s="8">
        <v>1097</v>
      </c>
      <c r="CY105" s="8">
        <v>1119</v>
      </c>
      <c r="CZ105" s="8">
        <v>1019</v>
      </c>
      <c r="DA105" s="8">
        <v>1052</v>
      </c>
      <c r="DB105" s="8">
        <v>995</v>
      </c>
      <c r="DC105" s="8">
        <v>992</v>
      </c>
      <c r="DD105" s="8">
        <v>1013</v>
      </c>
      <c r="DE105" s="8">
        <v>1026</v>
      </c>
      <c r="DF105" s="8">
        <v>1071</v>
      </c>
      <c r="DG105" s="8">
        <v>1140</v>
      </c>
      <c r="DH105" s="8">
        <v>834</v>
      </c>
      <c r="DI105" s="8">
        <v>829</v>
      </c>
      <c r="DJ105" s="8">
        <v>831</v>
      </c>
      <c r="DK105" s="8">
        <v>740</v>
      </c>
      <c r="DL105" s="8">
        <v>557</v>
      </c>
      <c r="DM105" s="8">
        <v>555</v>
      </c>
      <c r="DN105" s="8">
        <v>571</v>
      </c>
      <c r="DO105" s="8">
        <v>552</v>
      </c>
      <c r="DP105" s="8">
        <v>535</v>
      </c>
      <c r="DQ105" s="8">
        <v>447</v>
      </c>
      <c r="DR105" s="8">
        <v>386</v>
      </c>
      <c r="DS105" s="8">
        <v>352</v>
      </c>
      <c r="DT105" s="8">
        <v>288</v>
      </c>
      <c r="DU105" s="8">
        <v>231</v>
      </c>
      <c r="DV105" s="8">
        <v>874</v>
      </c>
      <c r="DW105" s="8">
        <f t="shared" si="4"/>
        <v>56006</v>
      </c>
      <c r="DX105" s="8">
        <f t="shared" si="5"/>
        <v>5940</v>
      </c>
      <c r="DY105" s="8">
        <f t="shared" si="6"/>
        <v>28084</v>
      </c>
      <c r="DZ105" s="8">
        <f t="shared" si="7"/>
        <v>20099</v>
      </c>
    </row>
    <row r="106" spans="1:130" x14ac:dyDescent="0.2">
      <c r="A106" t="s">
        <v>332</v>
      </c>
      <c r="B106" s="10" t="s">
        <v>336</v>
      </c>
      <c r="C106" s="10" t="s">
        <v>337</v>
      </c>
      <c r="D106" s="8">
        <f>SUM(Table3253[[#This Row],[0]:[90]])</f>
        <v>102408</v>
      </c>
      <c r="E106" s="9">
        <f>SUM(Table3253[[#This Row],[0]:[15]])</f>
        <v>14462</v>
      </c>
      <c r="F106" s="8">
        <f>SUM(Table3253[[#This Row],[16]:[64]])</f>
        <v>68130</v>
      </c>
      <c r="G106" s="8">
        <f>SUM(Table3253[[#This Row],[65]:[90]])</f>
        <v>19816</v>
      </c>
      <c r="H106" s="8">
        <f>SUM(Table3253[[#This Row],[85]:[90]])</f>
        <v>2241</v>
      </c>
      <c r="I106" s="9">
        <f>SUM(Table3253[[#This Row],[0]:[17]])</f>
        <v>16392</v>
      </c>
      <c r="J106" s="8">
        <f>SUM(Table3253[[#This Row],[18]:[64]])</f>
        <v>66200</v>
      </c>
      <c r="K106" s="9">
        <f>SUM(Table3253[[#This Row],[0]:[4]])</f>
        <v>3841</v>
      </c>
      <c r="L106" s="8">
        <f>SUM(Table3253[[#This Row],[5]:[15]])</f>
        <v>10621</v>
      </c>
      <c r="M106" s="8">
        <f>SUM(Table3253[[#This Row],[16]:[24]])</f>
        <v>21983</v>
      </c>
      <c r="N106" s="8">
        <f>SUM(Table3253[[#This Row],[25]:[49]])</f>
        <v>27457</v>
      </c>
      <c r="O106" s="8">
        <f>SUM(Table3253[[#This Row],[50]:[64]])</f>
        <v>18690</v>
      </c>
      <c r="P106" s="8">
        <f>SUM(Table3253[[#This Row],[65]:[74]])</f>
        <v>10626</v>
      </c>
      <c r="Q106" s="8">
        <f>SUM(Table3253[[#This Row],[75]:[84]])</f>
        <v>6949</v>
      </c>
      <c r="R106" s="9">
        <f>SUM(Table3253[[#This Row],[5]:[9]])</f>
        <v>4561</v>
      </c>
      <c r="S106" s="8">
        <f>SUM(Table3253[[#This Row],[10]:[14]])</f>
        <v>5062</v>
      </c>
      <c r="T106" s="8">
        <f>SUM(Table3253[[#This Row],[15]:[19]])</f>
        <v>9317</v>
      </c>
      <c r="U106" s="8">
        <f>SUM(Table3253[[#This Row],[20]:[24]])</f>
        <v>13664</v>
      </c>
      <c r="V106" s="8">
        <f>SUM(Table3253[[#This Row],[25]:[29]])</f>
        <v>5258</v>
      </c>
      <c r="W106" s="8">
        <f>SUM(Table3253[[#This Row],[30]:[34]])</f>
        <v>5548</v>
      </c>
      <c r="X106" s="8">
        <f>SUM(Table3253[[#This Row],[35]:[39]])</f>
        <v>5737</v>
      </c>
      <c r="Y106" s="8">
        <f>SUM(Table3253[[#This Row],[40]:[44]])</f>
        <v>5616</v>
      </c>
      <c r="Z106" s="8">
        <f>SUM(Table3253[[#This Row],[45]:[49]])</f>
        <v>5298</v>
      </c>
      <c r="AA106" s="8">
        <f>SUM(Table3253[[#This Row],[50]:[54]])</f>
        <v>6282</v>
      </c>
      <c r="AB106" s="8">
        <f>SUM(Table3253[[#This Row],[55]:[59]])</f>
        <v>6439</v>
      </c>
      <c r="AC106" s="8">
        <f>SUM(Table3253[[#This Row],[60]:[64]])</f>
        <v>5969</v>
      </c>
      <c r="AD106" s="8">
        <f>SUM(Table3253[[#This Row],[65]:[69]])</f>
        <v>5318</v>
      </c>
      <c r="AE106" s="8">
        <f>SUM(Table3253[[#This Row],[70]:[74]])</f>
        <v>5308</v>
      </c>
      <c r="AF106" s="8">
        <f>SUM(Table3253[[#This Row],[75]:[79]])</f>
        <v>4341</v>
      </c>
      <c r="AG106" s="8">
        <f>SUM(Table3253[[#This Row],[80]:[84]])</f>
        <v>2608</v>
      </c>
      <c r="AH106" s="8">
        <f>SUM(Table3253[[#This Row],[85]:[89]])</f>
        <v>1494</v>
      </c>
      <c r="AI106" s="8">
        <f>Table3253[[#This Row],[90]]</f>
        <v>747</v>
      </c>
      <c r="AJ106" s="9">
        <v>718</v>
      </c>
      <c r="AK106" s="8">
        <v>752</v>
      </c>
      <c r="AL106" s="8">
        <v>782</v>
      </c>
      <c r="AM106" s="8">
        <v>758</v>
      </c>
      <c r="AN106" s="8">
        <v>831</v>
      </c>
      <c r="AO106" s="8">
        <v>892</v>
      </c>
      <c r="AP106" s="8">
        <v>915</v>
      </c>
      <c r="AQ106" s="8">
        <v>917</v>
      </c>
      <c r="AR106" s="8">
        <v>935</v>
      </c>
      <c r="AS106" s="8">
        <v>902</v>
      </c>
      <c r="AT106" s="8">
        <v>1038</v>
      </c>
      <c r="AU106" s="8">
        <v>1011</v>
      </c>
      <c r="AV106" s="8">
        <v>1055</v>
      </c>
      <c r="AW106" s="8">
        <v>991</v>
      </c>
      <c r="AX106" s="8">
        <v>967</v>
      </c>
      <c r="AY106" s="8">
        <v>998</v>
      </c>
      <c r="AZ106" s="8">
        <v>965</v>
      </c>
      <c r="BA106" s="8">
        <v>965</v>
      </c>
      <c r="BB106" s="8">
        <v>1573</v>
      </c>
      <c r="BC106" s="8">
        <v>4816</v>
      </c>
      <c r="BD106" s="8">
        <v>4205</v>
      </c>
      <c r="BE106" s="8">
        <v>3126</v>
      </c>
      <c r="BF106" s="8">
        <v>2433</v>
      </c>
      <c r="BG106" s="8">
        <v>2025</v>
      </c>
      <c r="BH106" s="8">
        <v>1875</v>
      </c>
      <c r="BI106" s="8">
        <v>1101</v>
      </c>
      <c r="BJ106" s="8">
        <v>1060</v>
      </c>
      <c r="BK106" s="8">
        <v>1075</v>
      </c>
      <c r="BL106" s="8">
        <v>1007</v>
      </c>
      <c r="BM106" s="8">
        <v>1015</v>
      </c>
      <c r="BN106" s="8">
        <v>1113</v>
      </c>
      <c r="BO106" s="8">
        <v>1070</v>
      </c>
      <c r="BP106" s="8">
        <v>1106</v>
      </c>
      <c r="BQ106" s="8">
        <v>1122</v>
      </c>
      <c r="BR106" s="8">
        <v>1137</v>
      </c>
      <c r="BS106" s="8">
        <v>1172</v>
      </c>
      <c r="BT106" s="8">
        <v>1141</v>
      </c>
      <c r="BU106" s="8">
        <v>1134</v>
      </c>
      <c r="BV106" s="8">
        <v>1131</v>
      </c>
      <c r="BW106" s="8">
        <v>1159</v>
      </c>
      <c r="BX106" s="8">
        <v>1142</v>
      </c>
      <c r="BY106" s="8">
        <v>1127</v>
      </c>
      <c r="BZ106" s="8">
        <v>1166</v>
      </c>
      <c r="CA106" s="8">
        <v>1185</v>
      </c>
      <c r="CB106" s="8">
        <v>996</v>
      </c>
      <c r="CC106" s="8">
        <v>1010</v>
      </c>
      <c r="CD106" s="8">
        <v>1021</v>
      </c>
      <c r="CE106" s="8">
        <v>1008</v>
      </c>
      <c r="CF106" s="8">
        <v>1054</v>
      </c>
      <c r="CG106" s="8">
        <v>1205</v>
      </c>
      <c r="CH106" s="8">
        <v>1199</v>
      </c>
      <c r="CI106" s="8">
        <v>1315</v>
      </c>
      <c r="CJ106" s="8">
        <v>1236</v>
      </c>
      <c r="CK106" s="8">
        <v>1259</v>
      </c>
      <c r="CL106" s="8">
        <v>1273</v>
      </c>
      <c r="CM106" s="8">
        <v>1292</v>
      </c>
      <c r="CN106" s="8">
        <v>1285</v>
      </c>
      <c r="CO106" s="8">
        <v>1266</v>
      </c>
      <c r="CP106" s="8">
        <v>1337</v>
      </c>
      <c r="CQ106" s="8">
        <v>1259</v>
      </c>
      <c r="CR106" s="8">
        <v>1304</v>
      </c>
      <c r="CS106" s="8">
        <v>1170</v>
      </c>
      <c r="CT106" s="8">
        <v>1165</v>
      </c>
      <c r="CU106" s="8">
        <v>1166</v>
      </c>
      <c r="CV106" s="8">
        <v>1164</v>
      </c>
      <c r="CW106" s="8">
        <v>1099</v>
      </c>
      <c r="CX106" s="8">
        <v>1113</v>
      </c>
      <c r="CY106" s="8">
        <v>1043</v>
      </c>
      <c r="CZ106" s="8">
        <v>1012</v>
      </c>
      <c r="DA106" s="8">
        <v>1051</v>
      </c>
      <c r="DB106" s="8">
        <v>1031</v>
      </c>
      <c r="DC106" s="8">
        <v>1063</v>
      </c>
      <c r="DD106" s="8">
        <v>1041</v>
      </c>
      <c r="DE106" s="8">
        <v>1076</v>
      </c>
      <c r="DF106" s="8">
        <v>1097</v>
      </c>
      <c r="DG106" s="8">
        <v>1170</v>
      </c>
      <c r="DH106" s="8">
        <v>834</v>
      </c>
      <c r="DI106" s="8">
        <v>807</v>
      </c>
      <c r="DJ106" s="8">
        <v>845</v>
      </c>
      <c r="DK106" s="8">
        <v>685</v>
      </c>
      <c r="DL106" s="8">
        <v>555</v>
      </c>
      <c r="DM106" s="8">
        <v>542</v>
      </c>
      <c r="DN106" s="8">
        <v>529</v>
      </c>
      <c r="DO106" s="8">
        <v>512</v>
      </c>
      <c r="DP106" s="8">
        <v>470</v>
      </c>
      <c r="DQ106" s="8">
        <v>442</v>
      </c>
      <c r="DR106" s="8">
        <v>332</v>
      </c>
      <c r="DS106" s="8">
        <v>277</v>
      </c>
      <c r="DT106" s="8">
        <v>226</v>
      </c>
      <c r="DU106" s="8">
        <v>217</v>
      </c>
      <c r="DV106" s="8">
        <v>747</v>
      </c>
      <c r="DW106" s="8">
        <f t="shared" si="4"/>
        <v>68130</v>
      </c>
      <c r="DX106" s="8">
        <f t="shared" si="5"/>
        <v>20053</v>
      </c>
      <c r="DY106" s="8">
        <f t="shared" si="6"/>
        <v>27457</v>
      </c>
      <c r="DZ106" s="8">
        <f t="shared" si="7"/>
        <v>18690</v>
      </c>
    </row>
    <row r="107" spans="1:130" x14ac:dyDescent="0.2">
      <c r="A107" t="s">
        <v>332</v>
      </c>
      <c r="B107" s="10" t="s">
        <v>338</v>
      </c>
      <c r="C107" s="10" t="s">
        <v>176</v>
      </c>
      <c r="D107" s="8">
        <f>SUM(Table3253[[#This Row],[0]:[90]])</f>
        <v>94144</v>
      </c>
      <c r="E107" s="9">
        <f>SUM(Table3253[[#This Row],[0]:[15]])</f>
        <v>16790</v>
      </c>
      <c r="F107" s="8">
        <f>SUM(Table3253[[#This Row],[16]:[64]])</f>
        <v>58006</v>
      </c>
      <c r="G107" s="8">
        <f>SUM(Table3253[[#This Row],[65]:[90]])</f>
        <v>19348</v>
      </c>
      <c r="H107" s="8">
        <f>SUM(Table3253[[#This Row],[85]:[90]])</f>
        <v>2383</v>
      </c>
      <c r="I107" s="9">
        <f>SUM(Table3253[[#This Row],[0]:[17]])</f>
        <v>19005</v>
      </c>
      <c r="J107" s="8">
        <f>SUM(Table3253[[#This Row],[18]:[64]])</f>
        <v>55791</v>
      </c>
      <c r="K107" s="9">
        <f>SUM(Table3253[[#This Row],[0]:[4]])</f>
        <v>4723</v>
      </c>
      <c r="L107" s="8">
        <f>SUM(Table3253[[#This Row],[5]:[15]])</f>
        <v>12067</v>
      </c>
      <c r="M107" s="8">
        <f>SUM(Table3253[[#This Row],[16]:[24]])</f>
        <v>9113</v>
      </c>
      <c r="N107" s="8">
        <f>SUM(Table3253[[#This Row],[25]:[49]])</f>
        <v>28182</v>
      </c>
      <c r="O107" s="8">
        <f>SUM(Table3253[[#This Row],[50]:[64]])</f>
        <v>20711</v>
      </c>
      <c r="P107" s="8">
        <f>SUM(Table3253[[#This Row],[65]:[74]])</f>
        <v>10409</v>
      </c>
      <c r="Q107" s="8">
        <f>SUM(Table3253[[#This Row],[75]:[84]])</f>
        <v>6556</v>
      </c>
      <c r="R107" s="9">
        <f>SUM(Table3253[[#This Row],[5]:[9]])</f>
        <v>5358</v>
      </c>
      <c r="S107" s="8">
        <f>SUM(Table3253[[#This Row],[10]:[14]])</f>
        <v>5607</v>
      </c>
      <c r="T107" s="8">
        <f>SUM(Table3253[[#This Row],[15]:[19]])</f>
        <v>5314</v>
      </c>
      <c r="U107" s="8">
        <f>SUM(Table3253[[#This Row],[20]:[24]])</f>
        <v>4901</v>
      </c>
      <c r="V107" s="8">
        <f>SUM(Table3253[[#This Row],[25]:[29]])</f>
        <v>5519</v>
      </c>
      <c r="W107" s="8">
        <f>SUM(Table3253[[#This Row],[30]:[34]])</f>
        <v>5828</v>
      </c>
      <c r="X107" s="8">
        <f>SUM(Table3253[[#This Row],[35]:[39]])</f>
        <v>5908</v>
      </c>
      <c r="Y107" s="8">
        <f>SUM(Table3253[[#This Row],[40]:[44]])</f>
        <v>5638</v>
      </c>
      <c r="Z107" s="8">
        <f>SUM(Table3253[[#This Row],[45]:[49]])</f>
        <v>5289</v>
      </c>
      <c r="AA107" s="8">
        <f>SUM(Table3253[[#This Row],[50]:[54]])</f>
        <v>6595</v>
      </c>
      <c r="AB107" s="8">
        <f>SUM(Table3253[[#This Row],[55]:[59]])</f>
        <v>7280</v>
      </c>
      <c r="AC107" s="8">
        <f>SUM(Table3253[[#This Row],[60]:[64]])</f>
        <v>6836</v>
      </c>
      <c r="AD107" s="8">
        <f>SUM(Table3253[[#This Row],[65]:[69]])</f>
        <v>5647</v>
      </c>
      <c r="AE107" s="8">
        <f>SUM(Table3253[[#This Row],[70]:[74]])</f>
        <v>4762</v>
      </c>
      <c r="AF107" s="8">
        <f>SUM(Table3253[[#This Row],[75]:[79]])</f>
        <v>3962</v>
      </c>
      <c r="AG107" s="8">
        <f>SUM(Table3253[[#This Row],[80]:[84]])</f>
        <v>2594</v>
      </c>
      <c r="AH107" s="8">
        <f>SUM(Table3253[[#This Row],[85]:[89]])</f>
        <v>1661</v>
      </c>
      <c r="AI107" s="8">
        <f>Table3253[[#This Row],[90]]</f>
        <v>722</v>
      </c>
      <c r="AJ107" s="9">
        <v>887</v>
      </c>
      <c r="AK107" s="8">
        <v>913</v>
      </c>
      <c r="AL107" s="8">
        <v>921</v>
      </c>
      <c r="AM107" s="8">
        <v>1000</v>
      </c>
      <c r="AN107" s="8">
        <v>1002</v>
      </c>
      <c r="AO107" s="8">
        <v>1009</v>
      </c>
      <c r="AP107" s="8">
        <v>1103</v>
      </c>
      <c r="AQ107" s="8">
        <v>1022</v>
      </c>
      <c r="AR107" s="8">
        <v>1068</v>
      </c>
      <c r="AS107" s="8">
        <v>1156</v>
      </c>
      <c r="AT107" s="8">
        <v>1116</v>
      </c>
      <c r="AU107" s="8">
        <v>1198</v>
      </c>
      <c r="AV107" s="8">
        <v>1119</v>
      </c>
      <c r="AW107" s="8">
        <v>1074</v>
      </c>
      <c r="AX107" s="8">
        <v>1100</v>
      </c>
      <c r="AY107" s="8">
        <v>1102</v>
      </c>
      <c r="AZ107" s="8">
        <v>1077</v>
      </c>
      <c r="BA107" s="8">
        <v>1138</v>
      </c>
      <c r="BB107" s="8">
        <v>1001</v>
      </c>
      <c r="BC107" s="8">
        <v>996</v>
      </c>
      <c r="BD107" s="8">
        <v>1161</v>
      </c>
      <c r="BE107" s="8">
        <v>1001</v>
      </c>
      <c r="BF107" s="8">
        <v>910</v>
      </c>
      <c r="BG107" s="8">
        <v>913</v>
      </c>
      <c r="BH107" s="8">
        <v>916</v>
      </c>
      <c r="BI107" s="8">
        <v>1048</v>
      </c>
      <c r="BJ107" s="8">
        <v>1119</v>
      </c>
      <c r="BK107" s="8">
        <v>1089</v>
      </c>
      <c r="BL107" s="8">
        <v>1077</v>
      </c>
      <c r="BM107" s="8">
        <v>1186</v>
      </c>
      <c r="BN107" s="8">
        <v>1123</v>
      </c>
      <c r="BO107" s="8">
        <v>1240</v>
      </c>
      <c r="BP107" s="8">
        <v>1115</v>
      </c>
      <c r="BQ107" s="8">
        <v>1127</v>
      </c>
      <c r="BR107" s="8">
        <v>1223</v>
      </c>
      <c r="BS107" s="8">
        <v>1192</v>
      </c>
      <c r="BT107" s="8">
        <v>1194</v>
      </c>
      <c r="BU107" s="8">
        <v>1164</v>
      </c>
      <c r="BV107" s="8">
        <v>1217</v>
      </c>
      <c r="BW107" s="8">
        <v>1141</v>
      </c>
      <c r="BX107" s="8">
        <v>1174</v>
      </c>
      <c r="BY107" s="8">
        <v>1157</v>
      </c>
      <c r="BZ107" s="8">
        <v>1171</v>
      </c>
      <c r="CA107" s="8">
        <v>1135</v>
      </c>
      <c r="CB107" s="8">
        <v>1001</v>
      </c>
      <c r="CC107" s="8">
        <v>970</v>
      </c>
      <c r="CD107" s="8">
        <v>1040</v>
      </c>
      <c r="CE107" s="8">
        <v>1008</v>
      </c>
      <c r="CF107" s="8">
        <v>1108</v>
      </c>
      <c r="CG107" s="8">
        <v>1163</v>
      </c>
      <c r="CH107" s="8">
        <v>1268</v>
      </c>
      <c r="CI107" s="8">
        <v>1394</v>
      </c>
      <c r="CJ107" s="8">
        <v>1249</v>
      </c>
      <c r="CK107" s="8">
        <v>1342</v>
      </c>
      <c r="CL107" s="8">
        <v>1342</v>
      </c>
      <c r="CM107" s="8">
        <v>1464</v>
      </c>
      <c r="CN107" s="8">
        <v>1430</v>
      </c>
      <c r="CO107" s="8">
        <v>1488</v>
      </c>
      <c r="CP107" s="8">
        <v>1461</v>
      </c>
      <c r="CQ107" s="8">
        <v>1437</v>
      </c>
      <c r="CR107" s="8">
        <v>1451</v>
      </c>
      <c r="CS107" s="8">
        <v>1399</v>
      </c>
      <c r="CT107" s="8">
        <v>1295</v>
      </c>
      <c r="CU107" s="8">
        <v>1413</v>
      </c>
      <c r="CV107" s="8">
        <v>1278</v>
      </c>
      <c r="CW107" s="8">
        <v>1208</v>
      </c>
      <c r="CX107" s="8">
        <v>1171</v>
      </c>
      <c r="CY107" s="8">
        <v>1130</v>
      </c>
      <c r="CZ107" s="8">
        <v>1126</v>
      </c>
      <c r="DA107" s="8">
        <v>1012</v>
      </c>
      <c r="DB107" s="8">
        <v>908</v>
      </c>
      <c r="DC107" s="8">
        <v>1001</v>
      </c>
      <c r="DD107" s="8">
        <v>948</v>
      </c>
      <c r="DE107" s="8">
        <v>964</v>
      </c>
      <c r="DF107" s="8">
        <v>941</v>
      </c>
      <c r="DG107" s="8">
        <v>979</v>
      </c>
      <c r="DH107" s="8">
        <v>828</v>
      </c>
      <c r="DI107" s="8">
        <v>792</v>
      </c>
      <c r="DJ107" s="8">
        <v>759</v>
      </c>
      <c r="DK107" s="8">
        <v>604</v>
      </c>
      <c r="DL107" s="8">
        <v>593</v>
      </c>
      <c r="DM107" s="8">
        <v>554</v>
      </c>
      <c r="DN107" s="8">
        <v>506</v>
      </c>
      <c r="DO107" s="8">
        <v>491</v>
      </c>
      <c r="DP107" s="8">
        <v>450</v>
      </c>
      <c r="DQ107" s="8">
        <v>412</v>
      </c>
      <c r="DR107" s="8">
        <v>364</v>
      </c>
      <c r="DS107" s="8">
        <v>342</v>
      </c>
      <c r="DT107" s="8">
        <v>291</v>
      </c>
      <c r="DU107" s="8">
        <v>252</v>
      </c>
      <c r="DV107" s="8">
        <v>722</v>
      </c>
      <c r="DW107" s="8">
        <f t="shared" si="4"/>
        <v>58006</v>
      </c>
      <c r="DX107" s="8">
        <f t="shared" si="5"/>
        <v>6898</v>
      </c>
      <c r="DY107" s="8">
        <f t="shared" si="6"/>
        <v>28182</v>
      </c>
      <c r="DZ107" s="8">
        <f t="shared" si="7"/>
        <v>20711</v>
      </c>
    </row>
    <row r="108" spans="1:130" x14ac:dyDescent="0.2">
      <c r="A108" t="s">
        <v>332</v>
      </c>
      <c r="B108" s="10" t="s">
        <v>339</v>
      </c>
      <c r="C108" s="10" t="s">
        <v>340</v>
      </c>
      <c r="D108" s="8">
        <f>SUM(Table3253[[#This Row],[0]:[90]])</f>
        <v>95847</v>
      </c>
      <c r="E108" s="9">
        <f>SUM(Table3253[[#This Row],[0]:[15]])</f>
        <v>17039</v>
      </c>
      <c r="F108" s="8">
        <f>SUM(Table3253[[#This Row],[16]:[64]])</f>
        <v>58368</v>
      </c>
      <c r="G108" s="8">
        <f>SUM(Table3253[[#This Row],[65]:[90]])</f>
        <v>20440</v>
      </c>
      <c r="H108" s="8">
        <f>SUM(Table3253[[#This Row],[85]:[90]])</f>
        <v>2222</v>
      </c>
      <c r="I108" s="9">
        <f>SUM(Table3253[[#This Row],[0]:[17]])</f>
        <v>19168</v>
      </c>
      <c r="J108" s="8">
        <f>SUM(Table3253[[#This Row],[18]:[64]])</f>
        <v>56239</v>
      </c>
      <c r="K108" s="9">
        <f>SUM(Table3253[[#This Row],[0]:[4]])</f>
        <v>4928</v>
      </c>
      <c r="L108" s="8">
        <f>SUM(Table3253[[#This Row],[5]:[15]])</f>
        <v>12111</v>
      </c>
      <c r="M108" s="8">
        <f>SUM(Table3253[[#This Row],[16]:[24]])</f>
        <v>9009</v>
      </c>
      <c r="N108" s="8">
        <f>SUM(Table3253[[#This Row],[25]:[49]])</f>
        <v>28527</v>
      </c>
      <c r="O108" s="8">
        <f>SUM(Table3253[[#This Row],[50]:[64]])</f>
        <v>20832</v>
      </c>
      <c r="P108" s="8">
        <f>SUM(Table3253[[#This Row],[65]:[74]])</f>
        <v>11141</v>
      </c>
      <c r="Q108" s="8">
        <f>SUM(Table3253[[#This Row],[75]:[84]])</f>
        <v>7077</v>
      </c>
      <c r="R108" s="9">
        <f>SUM(Table3253[[#This Row],[5]:[9]])</f>
        <v>5297</v>
      </c>
      <c r="S108" s="8">
        <f>SUM(Table3253[[#This Row],[10]:[14]])</f>
        <v>5709</v>
      </c>
      <c r="T108" s="8">
        <f>SUM(Table3253[[#This Row],[15]:[19]])</f>
        <v>5321</v>
      </c>
      <c r="U108" s="8">
        <f>SUM(Table3253[[#This Row],[20]:[24]])</f>
        <v>4793</v>
      </c>
      <c r="V108" s="8">
        <f>SUM(Table3253[[#This Row],[25]:[29]])</f>
        <v>5599</v>
      </c>
      <c r="W108" s="8">
        <f>SUM(Table3253[[#This Row],[30]:[34]])</f>
        <v>6126</v>
      </c>
      <c r="X108" s="8">
        <f>SUM(Table3253[[#This Row],[35]:[39]])</f>
        <v>5782</v>
      </c>
      <c r="Y108" s="8">
        <f>SUM(Table3253[[#This Row],[40]:[44]])</f>
        <v>5609</v>
      </c>
      <c r="Z108" s="8">
        <f>SUM(Table3253[[#This Row],[45]:[49]])</f>
        <v>5411</v>
      </c>
      <c r="AA108" s="8">
        <f>SUM(Table3253[[#This Row],[50]:[54]])</f>
        <v>6811</v>
      </c>
      <c r="AB108" s="8">
        <f>SUM(Table3253[[#This Row],[55]:[59]])</f>
        <v>7370</v>
      </c>
      <c r="AC108" s="8">
        <f>SUM(Table3253[[#This Row],[60]:[64]])</f>
        <v>6651</v>
      </c>
      <c r="AD108" s="8">
        <f>SUM(Table3253[[#This Row],[65]:[69]])</f>
        <v>5754</v>
      </c>
      <c r="AE108" s="8">
        <f>SUM(Table3253[[#This Row],[70]:[74]])</f>
        <v>5387</v>
      </c>
      <c r="AF108" s="8">
        <f>SUM(Table3253[[#This Row],[75]:[79]])</f>
        <v>4409</v>
      </c>
      <c r="AG108" s="8">
        <f>SUM(Table3253[[#This Row],[80]:[84]])</f>
        <v>2668</v>
      </c>
      <c r="AH108" s="8">
        <f>SUM(Table3253[[#This Row],[85]:[89]])</f>
        <v>1490</v>
      </c>
      <c r="AI108" s="8">
        <f>Table3253[[#This Row],[90]]</f>
        <v>732</v>
      </c>
      <c r="AJ108" s="9">
        <v>959</v>
      </c>
      <c r="AK108" s="8">
        <v>967</v>
      </c>
      <c r="AL108" s="8">
        <v>992</v>
      </c>
      <c r="AM108" s="8">
        <v>1028</v>
      </c>
      <c r="AN108" s="8">
        <v>982</v>
      </c>
      <c r="AO108" s="8">
        <v>1033</v>
      </c>
      <c r="AP108" s="8">
        <v>1044</v>
      </c>
      <c r="AQ108" s="8">
        <v>1046</v>
      </c>
      <c r="AR108" s="8">
        <v>1089</v>
      </c>
      <c r="AS108" s="8">
        <v>1085</v>
      </c>
      <c r="AT108" s="8">
        <v>1111</v>
      </c>
      <c r="AU108" s="8">
        <v>1176</v>
      </c>
      <c r="AV108" s="8">
        <v>1178</v>
      </c>
      <c r="AW108" s="8">
        <v>1086</v>
      </c>
      <c r="AX108" s="8">
        <v>1158</v>
      </c>
      <c r="AY108" s="8">
        <v>1105</v>
      </c>
      <c r="AZ108" s="8">
        <v>1083</v>
      </c>
      <c r="BA108" s="8">
        <v>1046</v>
      </c>
      <c r="BB108" s="8">
        <v>1060</v>
      </c>
      <c r="BC108" s="8">
        <v>1027</v>
      </c>
      <c r="BD108" s="8">
        <v>1096</v>
      </c>
      <c r="BE108" s="8">
        <v>985</v>
      </c>
      <c r="BF108" s="8">
        <v>904</v>
      </c>
      <c r="BG108" s="8">
        <v>944</v>
      </c>
      <c r="BH108" s="8">
        <v>864</v>
      </c>
      <c r="BI108" s="8">
        <v>1071</v>
      </c>
      <c r="BJ108" s="8">
        <v>1107</v>
      </c>
      <c r="BK108" s="8">
        <v>1129</v>
      </c>
      <c r="BL108" s="8">
        <v>1115</v>
      </c>
      <c r="BM108" s="8">
        <v>1177</v>
      </c>
      <c r="BN108" s="8">
        <v>1239</v>
      </c>
      <c r="BO108" s="8">
        <v>1242</v>
      </c>
      <c r="BP108" s="8">
        <v>1254</v>
      </c>
      <c r="BQ108" s="8">
        <v>1189</v>
      </c>
      <c r="BR108" s="8">
        <v>1202</v>
      </c>
      <c r="BS108" s="8">
        <v>1184</v>
      </c>
      <c r="BT108" s="8">
        <v>1155</v>
      </c>
      <c r="BU108" s="8">
        <v>1157</v>
      </c>
      <c r="BV108" s="8">
        <v>1108</v>
      </c>
      <c r="BW108" s="8">
        <v>1178</v>
      </c>
      <c r="BX108" s="8">
        <v>1170</v>
      </c>
      <c r="BY108" s="8">
        <v>1123</v>
      </c>
      <c r="BZ108" s="8">
        <v>1095</v>
      </c>
      <c r="CA108" s="8">
        <v>1163</v>
      </c>
      <c r="CB108" s="8">
        <v>1058</v>
      </c>
      <c r="CC108" s="8">
        <v>1003</v>
      </c>
      <c r="CD108" s="8">
        <v>1041</v>
      </c>
      <c r="CE108" s="8">
        <v>1062</v>
      </c>
      <c r="CF108" s="8">
        <v>1099</v>
      </c>
      <c r="CG108" s="8">
        <v>1206</v>
      </c>
      <c r="CH108" s="8">
        <v>1311</v>
      </c>
      <c r="CI108" s="8">
        <v>1303</v>
      </c>
      <c r="CJ108" s="8">
        <v>1293</v>
      </c>
      <c r="CK108" s="8">
        <v>1425</v>
      </c>
      <c r="CL108" s="8">
        <v>1479</v>
      </c>
      <c r="CM108" s="8">
        <v>1474</v>
      </c>
      <c r="CN108" s="8">
        <v>1472</v>
      </c>
      <c r="CO108" s="8">
        <v>1522</v>
      </c>
      <c r="CP108" s="8">
        <v>1435</v>
      </c>
      <c r="CQ108" s="8">
        <v>1467</v>
      </c>
      <c r="CR108" s="8">
        <v>1437</v>
      </c>
      <c r="CS108" s="8">
        <v>1398</v>
      </c>
      <c r="CT108" s="8">
        <v>1249</v>
      </c>
      <c r="CU108" s="8">
        <v>1262</v>
      </c>
      <c r="CV108" s="8">
        <v>1305</v>
      </c>
      <c r="CW108" s="8">
        <v>1160</v>
      </c>
      <c r="CX108" s="8">
        <v>1173</v>
      </c>
      <c r="CY108" s="8">
        <v>1145</v>
      </c>
      <c r="CZ108" s="8">
        <v>1130</v>
      </c>
      <c r="DA108" s="8">
        <v>1146</v>
      </c>
      <c r="DB108" s="8">
        <v>1070</v>
      </c>
      <c r="DC108" s="8">
        <v>1075</v>
      </c>
      <c r="DD108" s="8">
        <v>1085</v>
      </c>
      <c r="DE108" s="8">
        <v>1039</v>
      </c>
      <c r="DF108" s="8">
        <v>1118</v>
      </c>
      <c r="DG108" s="8">
        <v>1182</v>
      </c>
      <c r="DH108" s="8">
        <v>913</v>
      </c>
      <c r="DI108" s="8">
        <v>831</v>
      </c>
      <c r="DJ108" s="8">
        <v>804</v>
      </c>
      <c r="DK108" s="8">
        <v>679</v>
      </c>
      <c r="DL108" s="8">
        <v>639</v>
      </c>
      <c r="DM108" s="8">
        <v>538</v>
      </c>
      <c r="DN108" s="8">
        <v>551</v>
      </c>
      <c r="DO108" s="8">
        <v>497</v>
      </c>
      <c r="DP108" s="8">
        <v>443</v>
      </c>
      <c r="DQ108" s="8">
        <v>424</v>
      </c>
      <c r="DR108" s="8">
        <v>352</v>
      </c>
      <c r="DS108" s="8">
        <v>289</v>
      </c>
      <c r="DT108" s="8">
        <v>238</v>
      </c>
      <c r="DU108" s="8">
        <v>187</v>
      </c>
      <c r="DV108" s="8">
        <v>732</v>
      </c>
      <c r="DW108" s="8">
        <f t="shared" si="4"/>
        <v>58368</v>
      </c>
      <c r="DX108" s="8">
        <f t="shared" si="5"/>
        <v>6880</v>
      </c>
      <c r="DY108" s="8">
        <f t="shared" si="6"/>
        <v>28527</v>
      </c>
      <c r="DZ108" s="8">
        <f t="shared" si="7"/>
        <v>20832</v>
      </c>
    </row>
    <row r="109" spans="1:130" x14ac:dyDescent="0.2">
      <c r="A109" t="s">
        <v>332</v>
      </c>
      <c r="B109" s="10" t="s">
        <v>341</v>
      </c>
      <c r="C109" s="10" t="s">
        <v>201</v>
      </c>
      <c r="D109" s="8">
        <f>SUM(Table3253[[#This Row],[0]:[90]])</f>
        <v>95567</v>
      </c>
      <c r="E109" s="9">
        <f>SUM(Table3253[[#This Row],[0]:[15]])</f>
        <v>16172</v>
      </c>
      <c r="F109" s="8">
        <f>SUM(Table3253[[#This Row],[16]:[64]])</f>
        <v>57984</v>
      </c>
      <c r="G109" s="8">
        <f>SUM(Table3253[[#This Row],[65]:[90]])</f>
        <v>21411</v>
      </c>
      <c r="H109" s="8">
        <f>SUM(Table3253[[#This Row],[85]:[90]])</f>
        <v>2530</v>
      </c>
      <c r="I109" s="9">
        <f>SUM(Table3253[[#This Row],[0]:[17]])</f>
        <v>18255</v>
      </c>
      <c r="J109" s="8">
        <f>SUM(Table3253[[#This Row],[18]:[64]])</f>
        <v>55901</v>
      </c>
      <c r="K109" s="9">
        <f>SUM(Table3253[[#This Row],[0]:[4]])</f>
        <v>4402</v>
      </c>
      <c r="L109" s="8">
        <f>SUM(Table3253[[#This Row],[5]:[15]])</f>
        <v>11770</v>
      </c>
      <c r="M109" s="8">
        <f>SUM(Table3253[[#This Row],[16]:[24]])</f>
        <v>8678</v>
      </c>
      <c r="N109" s="8">
        <f>SUM(Table3253[[#This Row],[25]:[49]])</f>
        <v>27796</v>
      </c>
      <c r="O109" s="8">
        <f>SUM(Table3253[[#This Row],[50]:[64]])</f>
        <v>21510</v>
      </c>
      <c r="P109" s="8">
        <f>SUM(Table3253[[#This Row],[65]:[74]])</f>
        <v>11355</v>
      </c>
      <c r="Q109" s="8">
        <f>SUM(Table3253[[#This Row],[75]:[84]])</f>
        <v>7526</v>
      </c>
      <c r="R109" s="9">
        <f>SUM(Table3253[[#This Row],[5]:[9]])</f>
        <v>5218</v>
      </c>
      <c r="S109" s="8">
        <f>SUM(Table3253[[#This Row],[10]:[14]])</f>
        <v>5440</v>
      </c>
      <c r="T109" s="8">
        <f>SUM(Table3253[[#This Row],[15]:[19]])</f>
        <v>5155</v>
      </c>
      <c r="U109" s="8">
        <f>SUM(Table3253[[#This Row],[20]:[24]])</f>
        <v>4635</v>
      </c>
      <c r="V109" s="8">
        <f>SUM(Table3253[[#This Row],[25]:[29]])</f>
        <v>5405</v>
      </c>
      <c r="W109" s="8">
        <f>SUM(Table3253[[#This Row],[30]:[34]])</f>
        <v>5773</v>
      </c>
      <c r="X109" s="8">
        <f>SUM(Table3253[[#This Row],[35]:[39]])</f>
        <v>5707</v>
      </c>
      <c r="Y109" s="8">
        <f>SUM(Table3253[[#This Row],[40]:[44]])</f>
        <v>5473</v>
      </c>
      <c r="Z109" s="8">
        <f>SUM(Table3253[[#This Row],[45]:[49]])</f>
        <v>5438</v>
      </c>
      <c r="AA109" s="8">
        <f>SUM(Table3253[[#This Row],[50]:[54]])</f>
        <v>7190</v>
      </c>
      <c r="AB109" s="8">
        <f>SUM(Table3253[[#This Row],[55]:[59]])</f>
        <v>7672</v>
      </c>
      <c r="AC109" s="8">
        <f>SUM(Table3253[[#This Row],[60]:[64]])</f>
        <v>6648</v>
      </c>
      <c r="AD109" s="8">
        <f>SUM(Table3253[[#This Row],[65]:[69]])</f>
        <v>5939</v>
      </c>
      <c r="AE109" s="8">
        <f>SUM(Table3253[[#This Row],[70]:[74]])</f>
        <v>5416</v>
      </c>
      <c r="AF109" s="8">
        <f>SUM(Table3253[[#This Row],[75]:[79]])</f>
        <v>4781</v>
      </c>
      <c r="AG109" s="8">
        <f>SUM(Table3253[[#This Row],[80]:[84]])</f>
        <v>2745</v>
      </c>
      <c r="AH109" s="8">
        <f>SUM(Table3253[[#This Row],[85]:[89]])</f>
        <v>1754</v>
      </c>
      <c r="AI109" s="8">
        <f>Table3253[[#This Row],[90]]</f>
        <v>776</v>
      </c>
      <c r="AJ109" s="9">
        <v>847</v>
      </c>
      <c r="AK109" s="8">
        <v>793</v>
      </c>
      <c r="AL109" s="8">
        <v>865</v>
      </c>
      <c r="AM109" s="8">
        <v>976</v>
      </c>
      <c r="AN109" s="8">
        <v>921</v>
      </c>
      <c r="AO109" s="8">
        <v>961</v>
      </c>
      <c r="AP109" s="8">
        <v>1019</v>
      </c>
      <c r="AQ109" s="8">
        <v>1065</v>
      </c>
      <c r="AR109" s="8">
        <v>1044</v>
      </c>
      <c r="AS109" s="8">
        <v>1129</v>
      </c>
      <c r="AT109" s="8">
        <v>1109</v>
      </c>
      <c r="AU109" s="8">
        <v>1039</v>
      </c>
      <c r="AV109" s="8">
        <v>1127</v>
      </c>
      <c r="AW109" s="8">
        <v>1017</v>
      </c>
      <c r="AX109" s="8">
        <v>1148</v>
      </c>
      <c r="AY109" s="8">
        <v>1112</v>
      </c>
      <c r="AZ109" s="8">
        <v>1093</v>
      </c>
      <c r="BA109" s="8">
        <v>990</v>
      </c>
      <c r="BB109" s="8">
        <v>965</v>
      </c>
      <c r="BC109" s="8">
        <v>995</v>
      </c>
      <c r="BD109" s="8">
        <v>1085</v>
      </c>
      <c r="BE109" s="8">
        <v>973</v>
      </c>
      <c r="BF109" s="8">
        <v>864</v>
      </c>
      <c r="BG109" s="8">
        <v>834</v>
      </c>
      <c r="BH109" s="8">
        <v>879</v>
      </c>
      <c r="BI109" s="8">
        <v>1087</v>
      </c>
      <c r="BJ109" s="8">
        <v>1019</v>
      </c>
      <c r="BK109" s="8">
        <v>1098</v>
      </c>
      <c r="BL109" s="8">
        <v>1094</v>
      </c>
      <c r="BM109" s="8">
        <v>1107</v>
      </c>
      <c r="BN109" s="8">
        <v>1180</v>
      </c>
      <c r="BO109" s="8">
        <v>1195</v>
      </c>
      <c r="BP109" s="8">
        <v>1134</v>
      </c>
      <c r="BQ109" s="8">
        <v>1080</v>
      </c>
      <c r="BR109" s="8">
        <v>1184</v>
      </c>
      <c r="BS109" s="8">
        <v>1178</v>
      </c>
      <c r="BT109" s="8">
        <v>1174</v>
      </c>
      <c r="BU109" s="8">
        <v>1133</v>
      </c>
      <c r="BV109" s="8">
        <v>1085</v>
      </c>
      <c r="BW109" s="8">
        <v>1137</v>
      </c>
      <c r="BX109" s="8">
        <v>1125</v>
      </c>
      <c r="BY109" s="8">
        <v>1129</v>
      </c>
      <c r="BZ109" s="8">
        <v>1154</v>
      </c>
      <c r="CA109" s="8">
        <v>1064</v>
      </c>
      <c r="CB109" s="8">
        <v>1001</v>
      </c>
      <c r="CC109" s="8">
        <v>949</v>
      </c>
      <c r="CD109" s="8">
        <v>1032</v>
      </c>
      <c r="CE109" s="8">
        <v>1120</v>
      </c>
      <c r="CF109" s="8">
        <v>1103</v>
      </c>
      <c r="CG109" s="8">
        <v>1234</v>
      </c>
      <c r="CH109" s="8">
        <v>1342</v>
      </c>
      <c r="CI109" s="8">
        <v>1534</v>
      </c>
      <c r="CJ109" s="8">
        <v>1435</v>
      </c>
      <c r="CK109" s="8">
        <v>1450</v>
      </c>
      <c r="CL109" s="8">
        <v>1429</v>
      </c>
      <c r="CM109" s="8">
        <v>1501</v>
      </c>
      <c r="CN109" s="8">
        <v>1548</v>
      </c>
      <c r="CO109" s="8">
        <v>1580</v>
      </c>
      <c r="CP109" s="8">
        <v>1556</v>
      </c>
      <c r="CQ109" s="8">
        <v>1487</v>
      </c>
      <c r="CR109" s="8">
        <v>1401</v>
      </c>
      <c r="CS109" s="8">
        <v>1349</v>
      </c>
      <c r="CT109" s="8">
        <v>1281</v>
      </c>
      <c r="CU109" s="8">
        <v>1369</v>
      </c>
      <c r="CV109" s="8">
        <v>1248</v>
      </c>
      <c r="CW109" s="8">
        <v>1244</v>
      </c>
      <c r="CX109" s="8">
        <v>1223</v>
      </c>
      <c r="CY109" s="8">
        <v>1164</v>
      </c>
      <c r="CZ109" s="8">
        <v>1187</v>
      </c>
      <c r="DA109" s="8">
        <v>1121</v>
      </c>
      <c r="DB109" s="8">
        <v>1112</v>
      </c>
      <c r="DC109" s="8">
        <v>1055</v>
      </c>
      <c r="DD109" s="8">
        <v>1025</v>
      </c>
      <c r="DE109" s="8">
        <v>1095</v>
      </c>
      <c r="DF109" s="8">
        <v>1129</v>
      </c>
      <c r="DG109" s="8">
        <v>1241</v>
      </c>
      <c r="DH109" s="8">
        <v>948</v>
      </c>
      <c r="DI109" s="8">
        <v>931</v>
      </c>
      <c r="DJ109" s="8">
        <v>881</v>
      </c>
      <c r="DK109" s="8">
        <v>780</v>
      </c>
      <c r="DL109" s="8">
        <v>609</v>
      </c>
      <c r="DM109" s="8">
        <v>573</v>
      </c>
      <c r="DN109" s="8">
        <v>560</v>
      </c>
      <c r="DO109" s="8">
        <v>483</v>
      </c>
      <c r="DP109" s="8">
        <v>520</v>
      </c>
      <c r="DQ109" s="8">
        <v>457</v>
      </c>
      <c r="DR109" s="8">
        <v>397</v>
      </c>
      <c r="DS109" s="8">
        <v>356</v>
      </c>
      <c r="DT109" s="8">
        <v>291</v>
      </c>
      <c r="DU109" s="8">
        <v>253</v>
      </c>
      <c r="DV109" s="8">
        <v>776</v>
      </c>
      <c r="DW109" s="8">
        <f t="shared" si="4"/>
        <v>57984</v>
      </c>
      <c r="DX109" s="8">
        <f t="shared" si="5"/>
        <v>6595</v>
      </c>
      <c r="DY109" s="8">
        <f t="shared" si="6"/>
        <v>27796</v>
      </c>
      <c r="DZ109" s="8">
        <f t="shared" si="7"/>
        <v>21510</v>
      </c>
    </row>
    <row r="110" spans="1:130" x14ac:dyDescent="0.2">
      <c r="A110" t="s">
        <v>332</v>
      </c>
      <c r="B110" t="s">
        <v>342</v>
      </c>
      <c r="C110" t="s">
        <v>342</v>
      </c>
      <c r="D110" s="8">
        <f>SUM(D92,D94,D97,D98,D99,D101,D103)</f>
        <v>1993639</v>
      </c>
      <c r="E110" s="8">
        <f t="shared" ref="E110:BP110" si="8">SUM(E92,E94,E97,E98,E99,E101,E103)</f>
        <v>340102</v>
      </c>
      <c r="F110" s="8">
        <f t="shared" si="8"/>
        <v>1236634</v>
      </c>
      <c r="G110" s="8">
        <f t="shared" si="8"/>
        <v>416903</v>
      </c>
      <c r="H110" s="8">
        <f t="shared" si="8"/>
        <v>51982</v>
      </c>
      <c r="I110" s="8">
        <f t="shared" si="8"/>
        <v>383035</v>
      </c>
      <c r="J110" s="8">
        <f t="shared" si="8"/>
        <v>1193701</v>
      </c>
      <c r="K110" s="8">
        <f t="shared" si="8"/>
        <v>96253</v>
      </c>
      <c r="L110" s="8">
        <f t="shared" si="8"/>
        <v>243849</v>
      </c>
      <c r="M110" s="8">
        <f t="shared" si="8"/>
        <v>222162</v>
      </c>
      <c r="N110" s="8">
        <f t="shared" si="8"/>
        <v>602270</v>
      </c>
      <c r="O110" s="8">
        <f t="shared" si="8"/>
        <v>412202</v>
      </c>
      <c r="P110" s="8">
        <f t="shared" si="8"/>
        <v>223932</v>
      </c>
      <c r="Q110" s="8">
        <f t="shared" si="8"/>
        <v>140989</v>
      </c>
      <c r="R110" s="8">
        <f t="shared" si="8"/>
        <v>108377</v>
      </c>
      <c r="S110" s="8">
        <f t="shared" si="8"/>
        <v>113631</v>
      </c>
      <c r="T110" s="8">
        <f t="shared" si="8"/>
        <v>116060</v>
      </c>
      <c r="U110" s="8">
        <f t="shared" si="8"/>
        <v>127943</v>
      </c>
      <c r="V110" s="8">
        <f t="shared" si="8"/>
        <v>120019</v>
      </c>
      <c r="W110" s="8">
        <f t="shared" si="8"/>
        <v>126781</v>
      </c>
      <c r="X110" s="8">
        <f t="shared" si="8"/>
        <v>125078</v>
      </c>
      <c r="Y110" s="8">
        <f t="shared" si="8"/>
        <v>118713</v>
      </c>
      <c r="Z110" s="8">
        <f t="shared" si="8"/>
        <v>111679</v>
      </c>
      <c r="AA110" s="8">
        <f t="shared" si="8"/>
        <v>134628</v>
      </c>
      <c r="AB110" s="8">
        <f t="shared" si="8"/>
        <v>143105</v>
      </c>
      <c r="AC110" s="8">
        <f t="shared" si="8"/>
        <v>134469</v>
      </c>
      <c r="AD110" s="8">
        <f t="shared" si="8"/>
        <v>116782</v>
      </c>
      <c r="AE110" s="8">
        <f t="shared" si="8"/>
        <v>107150</v>
      </c>
      <c r="AF110" s="8">
        <f t="shared" si="8"/>
        <v>86788</v>
      </c>
      <c r="AG110" s="8">
        <f t="shared" si="8"/>
        <v>54201</v>
      </c>
      <c r="AH110" s="8">
        <f t="shared" si="8"/>
        <v>34154</v>
      </c>
      <c r="AI110" s="8">
        <f t="shared" si="8"/>
        <v>17828</v>
      </c>
      <c r="AJ110" s="8">
        <f t="shared" si="8"/>
        <v>18450</v>
      </c>
      <c r="AK110" s="8">
        <f t="shared" si="8"/>
        <v>18633</v>
      </c>
      <c r="AL110" s="8">
        <f t="shared" si="8"/>
        <v>18852</v>
      </c>
      <c r="AM110" s="8">
        <f t="shared" si="8"/>
        <v>19934</v>
      </c>
      <c r="AN110" s="8">
        <f t="shared" si="8"/>
        <v>20384</v>
      </c>
      <c r="AO110" s="8">
        <f t="shared" si="8"/>
        <v>21024</v>
      </c>
      <c r="AP110" s="8">
        <f t="shared" si="8"/>
        <v>21805</v>
      </c>
      <c r="AQ110" s="8">
        <f t="shared" si="8"/>
        <v>21360</v>
      </c>
      <c r="AR110" s="8">
        <f t="shared" si="8"/>
        <v>21914</v>
      </c>
      <c r="AS110" s="8">
        <f t="shared" si="8"/>
        <v>22274</v>
      </c>
      <c r="AT110" s="8">
        <f t="shared" si="8"/>
        <v>22790</v>
      </c>
      <c r="AU110" s="8">
        <f t="shared" si="8"/>
        <v>22984</v>
      </c>
      <c r="AV110" s="8">
        <f t="shared" si="8"/>
        <v>22734</v>
      </c>
      <c r="AW110" s="8">
        <f t="shared" si="8"/>
        <v>22338</v>
      </c>
      <c r="AX110" s="8">
        <f t="shared" si="8"/>
        <v>22785</v>
      </c>
      <c r="AY110" s="8">
        <f t="shared" si="8"/>
        <v>21841</v>
      </c>
      <c r="AZ110" s="8">
        <f t="shared" si="8"/>
        <v>21600</v>
      </c>
      <c r="BA110" s="8">
        <f t="shared" si="8"/>
        <v>21333</v>
      </c>
      <c r="BB110" s="8">
        <f t="shared" si="8"/>
        <v>22252</v>
      </c>
      <c r="BC110" s="8">
        <f t="shared" si="8"/>
        <v>29034</v>
      </c>
      <c r="BD110" s="8">
        <f t="shared" si="8"/>
        <v>29246</v>
      </c>
      <c r="BE110" s="8">
        <f t="shared" si="8"/>
        <v>27075</v>
      </c>
      <c r="BF110" s="8">
        <f t="shared" si="8"/>
        <v>24719</v>
      </c>
      <c r="BG110" s="8">
        <f t="shared" si="8"/>
        <v>23507</v>
      </c>
      <c r="BH110" s="8">
        <f t="shared" si="8"/>
        <v>23396</v>
      </c>
      <c r="BI110" s="8">
        <f t="shared" si="8"/>
        <v>24017</v>
      </c>
      <c r="BJ110" s="8">
        <f t="shared" si="8"/>
        <v>23386</v>
      </c>
      <c r="BK110" s="8">
        <f t="shared" si="8"/>
        <v>24113</v>
      </c>
      <c r="BL110" s="8">
        <f t="shared" si="8"/>
        <v>24021</v>
      </c>
      <c r="BM110" s="8">
        <f t="shared" si="8"/>
        <v>24482</v>
      </c>
      <c r="BN110" s="8">
        <f t="shared" si="8"/>
        <v>25530</v>
      </c>
      <c r="BO110" s="8">
        <f t="shared" si="8"/>
        <v>25528</v>
      </c>
      <c r="BP110" s="8">
        <f t="shared" si="8"/>
        <v>25158</v>
      </c>
      <c r="BQ110" s="8">
        <f t="shared" ref="BQ110:DV110" si="9">SUM(BQ92,BQ94,BQ97,BQ98,BQ99,BQ101,BQ103)</f>
        <v>24895</v>
      </c>
      <c r="BR110" s="8">
        <f t="shared" si="9"/>
        <v>25670</v>
      </c>
      <c r="BS110" s="8">
        <f t="shared" si="9"/>
        <v>25514</v>
      </c>
      <c r="BT110" s="8">
        <f t="shared" si="9"/>
        <v>25631</v>
      </c>
      <c r="BU110" s="8">
        <f t="shared" si="9"/>
        <v>25172</v>
      </c>
      <c r="BV110" s="8">
        <f t="shared" si="9"/>
        <v>24309</v>
      </c>
      <c r="BW110" s="8">
        <f t="shared" si="9"/>
        <v>24452</v>
      </c>
      <c r="BX110" s="8">
        <f t="shared" si="9"/>
        <v>24254</v>
      </c>
      <c r="BY110" s="8">
        <f t="shared" si="9"/>
        <v>24397</v>
      </c>
      <c r="BZ110" s="8">
        <f t="shared" si="9"/>
        <v>24752</v>
      </c>
      <c r="CA110" s="8">
        <f t="shared" si="9"/>
        <v>23970</v>
      </c>
      <c r="CB110" s="8">
        <f t="shared" si="9"/>
        <v>21340</v>
      </c>
      <c r="CC110" s="8">
        <f t="shared" si="9"/>
        <v>20477</v>
      </c>
      <c r="CD110" s="8">
        <f t="shared" si="9"/>
        <v>21894</v>
      </c>
      <c r="CE110" s="8">
        <f t="shared" si="9"/>
        <v>22440</v>
      </c>
      <c r="CF110" s="8">
        <f t="shared" si="9"/>
        <v>22638</v>
      </c>
      <c r="CG110" s="8">
        <f t="shared" si="9"/>
        <v>24230</v>
      </c>
      <c r="CH110" s="8">
        <f t="shared" si="9"/>
        <v>26185</v>
      </c>
      <c r="CI110" s="8">
        <f t="shared" si="9"/>
        <v>27752</v>
      </c>
      <c r="CJ110" s="8">
        <f t="shared" si="9"/>
        <v>26204</v>
      </c>
      <c r="CK110" s="8">
        <f t="shared" si="9"/>
        <v>27003</v>
      </c>
      <c r="CL110" s="8">
        <f t="shared" si="9"/>
        <v>27484</v>
      </c>
      <c r="CM110" s="8">
        <f t="shared" si="9"/>
        <v>28149</v>
      </c>
      <c r="CN110" s="8">
        <f t="shared" si="9"/>
        <v>28370</v>
      </c>
      <c r="CO110" s="8">
        <f t="shared" si="9"/>
        <v>29157</v>
      </c>
      <c r="CP110" s="8">
        <f t="shared" si="9"/>
        <v>28858</v>
      </c>
      <c r="CQ110" s="8">
        <f t="shared" si="9"/>
        <v>28571</v>
      </c>
      <c r="CR110" s="8">
        <f t="shared" si="9"/>
        <v>28360</v>
      </c>
      <c r="CS110" s="8">
        <f t="shared" si="9"/>
        <v>27131</v>
      </c>
      <c r="CT110" s="8">
        <f t="shared" si="9"/>
        <v>26438</v>
      </c>
      <c r="CU110" s="8">
        <f t="shared" si="9"/>
        <v>26503</v>
      </c>
      <c r="CV110" s="8">
        <f t="shared" si="9"/>
        <v>26037</v>
      </c>
      <c r="CW110" s="8">
        <f t="shared" si="9"/>
        <v>24854</v>
      </c>
      <c r="CX110" s="8">
        <f t="shared" si="9"/>
        <v>24009</v>
      </c>
      <c r="CY110" s="8">
        <f t="shared" si="9"/>
        <v>22953</v>
      </c>
      <c r="CZ110" s="8">
        <f t="shared" si="9"/>
        <v>22729</v>
      </c>
      <c r="DA110" s="8">
        <f t="shared" si="9"/>
        <v>22237</v>
      </c>
      <c r="DB110" s="8">
        <f t="shared" si="9"/>
        <v>21213</v>
      </c>
      <c r="DC110" s="8">
        <f t="shared" si="9"/>
        <v>21106</v>
      </c>
      <c r="DD110" s="8">
        <f t="shared" si="9"/>
        <v>21182</v>
      </c>
      <c r="DE110" s="8">
        <f t="shared" si="9"/>
        <v>21370</v>
      </c>
      <c r="DF110" s="8">
        <f t="shared" si="9"/>
        <v>22279</v>
      </c>
      <c r="DG110" s="8">
        <f t="shared" si="9"/>
        <v>23751</v>
      </c>
      <c r="DH110" s="8">
        <f t="shared" si="9"/>
        <v>17273</v>
      </c>
      <c r="DI110" s="8">
        <f t="shared" si="9"/>
        <v>16395</v>
      </c>
      <c r="DJ110" s="8">
        <f t="shared" si="9"/>
        <v>15682</v>
      </c>
      <c r="DK110" s="8">
        <f t="shared" si="9"/>
        <v>13687</v>
      </c>
      <c r="DL110" s="8">
        <f t="shared" si="9"/>
        <v>12020</v>
      </c>
      <c r="DM110" s="8">
        <f t="shared" si="9"/>
        <v>10932</v>
      </c>
      <c r="DN110" s="8">
        <f t="shared" si="9"/>
        <v>11010</v>
      </c>
      <c r="DO110" s="8">
        <f t="shared" si="9"/>
        <v>10462</v>
      </c>
      <c r="DP110" s="8">
        <f t="shared" si="9"/>
        <v>9777</v>
      </c>
      <c r="DQ110" s="8">
        <f t="shared" si="9"/>
        <v>8946</v>
      </c>
      <c r="DR110" s="8">
        <f t="shared" si="9"/>
        <v>7603</v>
      </c>
      <c r="DS110" s="8">
        <f t="shared" si="9"/>
        <v>6896</v>
      </c>
      <c r="DT110" s="8">
        <f t="shared" si="9"/>
        <v>5776</v>
      </c>
      <c r="DU110" s="8">
        <f t="shared" si="9"/>
        <v>4933</v>
      </c>
      <c r="DV110" s="8">
        <f t="shared" si="9"/>
        <v>17828</v>
      </c>
      <c r="DW110" s="8">
        <f t="shared" si="4"/>
        <v>1236634</v>
      </c>
      <c r="DX110" s="8">
        <f t="shared" si="5"/>
        <v>179229</v>
      </c>
      <c r="DY110" s="8">
        <f t="shared" si="6"/>
        <v>602270</v>
      </c>
      <c r="DZ110" s="8">
        <f t="shared" si="7"/>
        <v>412202</v>
      </c>
    </row>
    <row r="111" spans="1:130" x14ac:dyDescent="0.2">
      <c r="A111" t="s">
        <v>343</v>
      </c>
      <c r="B111" t="s">
        <v>344</v>
      </c>
      <c r="C111" t="s">
        <v>345</v>
      </c>
      <c r="D111" s="8">
        <f>SUM(Table3253[[#This Row],[0]:[90]])</f>
        <v>6402514</v>
      </c>
      <c r="E111" s="9">
        <f>SUM(Table3253[[#This Row],[0]:[15]])</f>
        <v>1202374</v>
      </c>
      <c r="F111" s="8">
        <f>SUM(Table3253[[#This Row],[16]:[64]])</f>
        <v>3929454</v>
      </c>
      <c r="G111" s="8">
        <f>SUM(Table3253[[#This Row],[65]:[90]])</f>
        <v>1270686</v>
      </c>
      <c r="H111" s="8">
        <f>SUM(Table3253[[#This Row],[85]:[90]])</f>
        <v>177366</v>
      </c>
      <c r="I111" s="9">
        <f>SUM(Table3253[[#This Row],[0]:[17]])</f>
        <v>1349088</v>
      </c>
      <c r="J111" s="8">
        <f>SUM(Table3253[[#This Row],[18]:[64]])</f>
        <v>3782740</v>
      </c>
      <c r="K111" s="9">
        <f>SUM(Table3253[[#This Row],[0]:[4]])</f>
        <v>349496</v>
      </c>
      <c r="L111" s="8">
        <f>SUM(Table3253[[#This Row],[5]:[15]])</f>
        <v>852878</v>
      </c>
      <c r="M111" s="8">
        <f>SUM(Table3253[[#This Row],[16]:[24]])</f>
        <v>612906</v>
      </c>
      <c r="N111" s="8">
        <f>SUM(Table3253[[#This Row],[25]:[49]])</f>
        <v>2055719</v>
      </c>
      <c r="O111" s="8">
        <f>SUM(Table3253[[#This Row],[50]:[64]])</f>
        <v>1260829</v>
      </c>
      <c r="P111" s="8">
        <f>SUM(Table3253[[#This Row],[65]:[74]])</f>
        <v>639695</v>
      </c>
      <c r="Q111" s="8">
        <f>SUM(Table3253[[#This Row],[75]:[84]])</f>
        <v>453625</v>
      </c>
      <c r="R111" s="9">
        <f>SUM(Table3253[[#This Row],[5]:[9]])</f>
        <v>381737</v>
      </c>
      <c r="S111" s="8">
        <f>SUM(Table3253[[#This Row],[10]:[14]])</f>
        <v>396071</v>
      </c>
      <c r="T111" s="8">
        <f>SUM(Table3253[[#This Row],[15]:[19]])</f>
        <v>351060</v>
      </c>
      <c r="U111" s="8">
        <f>SUM(Table3253[[#This Row],[20]:[24]])</f>
        <v>336916</v>
      </c>
      <c r="V111" s="8">
        <f>SUM(Table3253[[#This Row],[25]:[29]])</f>
        <v>383490</v>
      </c>
      <c r="W111" s="8">
        <f>SUM(Table3253[[#This Row],[30]:[34]])</f>
        <v>428950</v>
      </c>
      <c r="X111" s="8">
        <f>SUM(Table3253[[#This Row],[35]:[39]])</f>
        <v>426365</v>
      </c>
      <c r="Y111" s="8">
        <f>SUM(Table3253[[#This Row],[40]:[44]])</f>
        <v>418099</v>
      </c>
      <c r="Z111" s="8">
        <f>SUM(Table3253[[#This Row],[45]:[49]])</f>
        <v>398815</v>
      </c>
      <c r="AA111" s="8">
        <f>SUM(Table3253[[#This Row],[50]:[54]])</f>
        <v>438248</v>
      </c>
      <c r="AB111" s="8">
        <f>SUM(Table3253[[#This Row],[55]:[59]])</f>
        <v>438716</v>
      </c>
      <c r="AC111" s="8">
        <f>SUM(Table3253[[#This Row],[60]:[64]])</f>
        <v>383865</v>
      </c>
      <c r="AD111" s="8">
        <f>SUM(Table3253[[#This Row],[65]:[69]])</f>
        <v>325496</v>
      </c>
      <c r="AE111" s="8">
        <f>SUM(Table3253[[#This Row],[70]:[74]])</f>
        <v>314199</v>
      </c>
      <c r="AF111" s="8">
        <f>SUM(Table3253[[#This Row],[75]:[79]])</f>
        <v>280645</v>
      </c>
      <c r="AG111" s="8">
        <f>SUM(Table3253[[#This Row],[80]:[84]])</f>
        <v>172980</v>
      </c>
      <c r="AH111" s="8">
        <f>SUM(Table3253[[#This Row],[85]:[89]])</f>
        <v>111818</v>
      </c>
      <c r="AI111" s="8">
        <f>Table3253[[#This Row],[90]]</f>
        <v>65548</v>
      </c>
      <c r="AJ111" s="9">
        <v>67028</v>
      </c>
      <c r="AK111" s="8">
        <v>66942</v>
      </c>
      <c r="AL111" s="8">
        <v>70504</v>
      </c>
      <c r="AM111" s="8">
        <v>71624</v>
      </c>
      <c r="AN111" s="8">
        <v>73398</v>
      </c>
      <c r="AO111" s="8">
        <v>74652</v>
      </c>
      <c r="AP111" s="8">
        <v>76919</v>
      </c>
      <c r="AQ111" s="8">
        <v>75775</v>
      </c>
      <c r="AR111" s="8">
        <v>76320</v>
      </c>
      <c r="AS111" s="8">
        <v>78071</v>
      </c>
      <c r="AT111" s="8">
        <v>79948</v>
      </c>
      <c r="AU111" s="8">
        <v>79874</v>
      </c>
      <c r="AV111" s="8">
        <v>79084</v>
      </c>
      <c r="AW111" s="8">
        <v>78438</v>
      </c>
      <c r="AX111" s="8">
        <v>78727</v>
      </c>
      <c r="AY111" s="8">
        <v>75070</v>
      </c>
      <c r="AZ111" s="8">
        <v>73576</v>
      </c>
      <c r="BA111" s="8">
        <v>73138</v>
      </c>
      <c r="BB111" s="8">
        <v>70756</v>
      </c>
      <c r="BC111" s="8">
        <v>58520</v>
      </c>
      <c r="BD111" s="8">
        <v>59807</v>
      </c>
      <c r="BE111" s="8">
        <v>63245</v>
      </c>
      <c r="BF111" s="8">
        <v>67740</v>
      </c>
      <c r="BG111" s="8">
        <v>72127</v>
      </c>
      <c r="BH111" s="8">
        <v>73997</v>
      </c>
      <c r="BI111" s="8">
        <v>74563</v>
      </c>
      <c r="BJ111" s="8">
        <v>74027</v>
      </c>
      <c r="BK111" s="8">
        <v>75709</v>
      </c>
      <c r="BL111" s="8">
        <v>79480</v>
      </c>
      <c r="BM111" s="8">
        <v>79711</v>
      </c>
      <c r="BN111" s="8">
        <v>83061</v>
      </c>
      <c r="BO111" s="8">
        <v>85031</v>
      </c>
      <c r="BP111" s="8">
        <v>85822</v>
      </c>
      <c r="BQ111" s="8">
        <v>86660</v>
      </c>
      <c r="BR111" s="8">
        <v>88376</v>
      </c>
      <c r="BS111" s="8">
        <v>86565</v>
      </c>
      <c r="BT111" s="8">
        <v>86505</v>
      </c>
      <c r="BU111" s="8">
        <v>85721</v>
      </c>
      <c r="BV111" s="8">
        <v>83765</v>
      </c>
      <c r="BW111" s="8">
        <v>83809</v>
      </c>
      <c r="BX111" s="8">
        <v>84547</v>
      </c>
      <c r="BY111" s="8">
        <v>86213</v>
      </c>
      <c r="BZ111" s="8">
        <v>86192</v>
      </c>
      <c r="CA111" s="8">
        <v>83602</v>
      </c>
      <c r="CB111" s="8">
        <v>77545</v>
      </c>
      <c r="CC111" s="8">
        <v>76540</v>
      </c>
      <c r="CD111" s="8">
        <v>77989</v>
      </c>
      <c r="CE111" s="8">
        <v>79647</v>
      </c>
      <c r="CF111" s="8">
        <v>80950</v>
      </c>
      <c r="CG111" s="8">
        <v>83689</v>
      </c>
      <c r="CH111" s="8">
        <v>86204</v>
      </c>
      <c r="CI111" s="8">
        <v>89117</v>
      </c>
      <c r="CJ111" s="8">
        <v>86097</v>
      </c>
      <c r="CK111" s="8">
        <v>88469</v>
      </c>
      <c r="CL111" s="8">
        <v>88361</v>
      </c>
      <c r="CM111" s="8">
        <v>89163</v>
      </c>
      <c r="CN111" s="8">
        <v>89221</v>
      </c>
      <c r="CO111" s="8">
        <v>88430</v>
      </c>
      <c r="CP111" s="8">
        <v>87267</v>
      </c>
      <c r="CQ111" s="8">
        <v>84635</v>
      </c>
      <c r="CR111" s="8">
        <v>82511</v>
      </c>
      <c r="CS111" s="8">
        <v>79839</v>
      </c>
      <c r="CT111" s="8">
        <v>75607</v>
      </c>
      <c r="CU111" s="8">
        <v>73934</v>
      </c>
      <c r="CV111" s="8">
        <v>71974</v>
      </c>
      <c r="CW111" s="8">
        <v>68996</v>
      </c>
      <c r="CX111" s="8">
        <v>66532</v>
      </c>
      <c r="CY111" s="8">
        <v>63470</v>
      </c>
      <c r="CZ111" s="8">
        <v>63935</v>
      </c>
      <c r="DA111" s="8">
        <v>62563</v>
      </c>
      <c r="DB111" s="8">
        <v>60502</v>
      </c>
      <c r="DC111" s="8">
        <v>60794</v>
      </c>
      <c r="DD111" s="8">
        <v>61726</v>
      </c>
      <c r="DE111" s="8">
        <v>63436</v>
      </c>
      <c r="DF111" s="8">
        <v>67741</v>
      </c>
      <c r="DG111" s="8">
        <v>74926</v>
      </c>
      <c r="DH111" s="8">
        <v>55603</v>
      </c>
      <c r="DI111" s="8">
        <v>52543</v>
      </c>
      <c r="DJ111" s="8">
        <v>51196</v>
      </c>
      <c r="DK111" s="8">
        <v>46377</v>
      </c>
      <c r="DL111" s="8">
        <v>40017</v>
      </c>
      <c r="DM111" s="8">
        <v>33713</v>
      </c>
      <c r="DN111" s="8">
        <v>34480</v>
      </c>
      <c r="DO111" s="8">
        <v>33427</v>
      </c>
      <c r="DP111" s="8">
        <v>31343</v>
      </c>
      <c r="DQ111" s="8">
        <v>28334</v>
      </c>
      <c r="DR111" s="8">
        <v>25140</v>
      </c>
      <c r="DS111" s="8">
        <v>22480</v>
      </c>
      <c r="DT111" s="8">
        <v>19292</v>
      </c>
      <c r="DU111" s="8">
        <v>16572</v>
      </c>
      <c r="DV111" s="8">
        <v>65548</v>
      </c>
      <c r="DW111" s="8">
        <f t="shared" si="4"/>
        <v>3929454</v>
      </c>
      <c r="DX111" s="8">
        <f t="shared" si="5"/>
        <v>466192</v>
      </c>
      <c r="DY111" s="8">
        <f t="shared" si="6"/>
        <v>2055719</v>
      </c>
      <c r="DZ111" s="8">
        <f t="shared" si="7"/>
        <v>1260829</v>
      </c>
    </row>
    <row r="112" spans="1:130" x14ac:dyDescent="0.2">
      <c r="A112" t="s">
        <v>343</v>
      </c>
      <c r="B112" t="s">
        <v>346</v>
      </c>
      <c r="C112" t="s">
        <v>347</v>
      </c>
      <c r="D112" s="8">
        <f>SUM(Table3253[[#This Row],[0]:[90]])</f>
        <v>4936277</v>
      </c>
      <c r="E112" s="9">
        <f>SUM(Table3253[[#This Row],[0]:[15]])</f>
        <v>892313</v>
      </c>
      <c r="F112" s="8">
        <f>SUM(Table3253[[#This Row],[16]:[64]])</f>
        <v>3071450</v>
      </c>
      <c r="G112" s="8">
        <f>SUM(Table3253[[#This Row],[65]:[90]])</f>
        <v>972514</v>
      </c>
      <c r="H112" s="8">
        <f>SUM(Table3253[[#This Row],[85]:[90]])</f>
        <v>123106</v>
      </c>
      <c r="I112" s="9">
        <f>SUM(Table3253[[#This Row],[0]:[17]])</f>
        <v>1004258</v>
      </c>
      <c r="J112" s="8">
        <f>SUM(Table3253[[#This Row],[18]:[64]])</f>
        <v>2959505</v>
      </c>
      <c r="K112" s="9">
        <f>SUM(Table3253[[#This Row],[0]:[4]])</f>
        <v>252783</v>
      </c>
      <c r="L112" s="8">
        <f>SUM(Table3253[[#This Row],[5]:[15]])</f>
        <v>639530</v>
      </c>
      <c r="M112" s="8">
        <f>SUM(Table3253[[#This Row],[16]:[24]])</f>
        <v>539308</v>
      </c>
      <c r="N112" s="8">
        <f>SUM(Table3253[[#This Row],[25]:[49]])</f>
        <v>1537960</v>
      </c>
      <c r="O112" s="8">
        <f>SUM(Table3253[[#This Row],[50]:[64]])</f>
        <v>994182</v>
      </c>
      <c r="P112" s="8">
        <f>SUM(Table3253[[#This Row],[65]:[74]])</f>
        <v>506406</v>
      </c>
      <c r="Q112" s="8">
        <f>SUM(Table3253[[#This Row],[75]:[84]])</f>
        <v>343002</v>
      </c>
      <c r="R112" s="9">
        <f>SUM(Table3253[[#This Row],[5]:[9]])</f>
        <v>283153</v>
      </c>
      <c r="S112" s="8">
        <f>SUM(Table3253[[#This Row],[10]:[14]])</f>
        <v>299141</v>
      </c>
      <c r="T112" s="8">
        <f>SUM(Table3253[[#This Row],[15]:[19]])</f>
        <v>290843</v>
      </c>
      <c r="U112" s="8">
        <f>SUM(Table3253[[#This Row],[20]:[24]])</f>
        <v>305701</v>
      </c>
      <c r="V112" s="8">
        <f>SUM(Table3253[[#This Row],[25]:[29]])</f>
        <v>298690</v>
      </c>
      <c r="W112" s="8">
        <f>SUM(Table3253[[#This Row],[30]:[34]])</f>
        <v>326484</v>
      </c>
      <c r="X112" s="8">
        <f>SUM(Table3253[[#This Row],[35]:[39]])</f>
        <v>316798</v>
      </c>
      <c r="Y112" s="8">
        <f>SUM(Table3253[[#This Row],[40]:[44]])</f>
        <v>302407</v>
      </c>
      <c r="Z112" s="8">
        <f>SUM(Table3253[[#This Row],[45]:[49]])</f>
        <v>293581</v>
      </c>
      <c r="AA112" s="8">
        <f>SUM(Table3253[[#This Row],[50]:[54]])</f>
        <v>344008</v>
      </c>
      <c r="AB112" s="8">
        <f>SUM(Table3253[[#This Row],[55]:[59]])</f>
        <v>345046</v>
      </c>
      <c r="AC112" s="8">
        <f>SUM(Table3253[[#This Row],[60]:[64]])</f>
        <v>305128</v>
      </c>
      <c r="AD112" s="8">
        <f>SUM(Table3253[[#This Row],[65]:[69]])</f>
        <v>257307</v>
      </c>
      <c r="AE112" s="8">
        <f>SUM(Table3253[[#This Row],[70]:[74]])</f>
        <v>249099</v>
      </c>
      <c r="AF112" s="8">
        <f>SUM(Table3253[[#This Row],[75]:[79]])</f>
        <v>213299</v>
      </c>
      <c r="AG112" s="8">
        <f>SUM(Table3253[[#This Row],[80]:[84]])</f>
        <v>129703</v>
      </c>
      <c r="AH112" s="8">
        <f>SUM(Table3253[[#This Row],[85]:[89]])</f>
        <v>78933</v>
      </c>
      <c r="AI112" s="8">
        <f>Table3253[[#This Row],[90]]</f>
        <v>44173</v>
      </c>
      <c r="AJ112" s="9">
        <v>48151</v>
      </c>
      <c r="AK112" s="8">
        <v>48445</v>
      </c>
      <c r="AL112" s="8">
        <v>50799</v>
      </c>
      <c r="AM112" s="8">
        <v>52024</v>
      </c>
      <c r="AN112" s="8">
        <v>53364</v>
      </c>
      <c r="AO112" s="8">
        <v>54647</v>
      </c>
      <c r="AP112" s="8">
        <v>56679</v>
      </c>
      <c r="AQ112" s="8">
        <v>56680</v>
      </c>
      <c r="AR112" s="8">
        <v>56874</v>
      </c>
      <c r="AS112" s="8">
        <v>58273</v>
      </c>
      <c r="AT112" s="8">
        <v>60342</v>
      </c>
      <c r="AU112" s="8">
        <v>60641</v>
      </c>
      <c r="AV112" s="8">
        <v>59247</v>
      </c>
      <c r="AW112" s="8">
        <v>58840</v>
      </c>
      <c r="AX112" s="8">
        <v>60071</v>
      </c>
      <c r="AY112" s="8">
        <v>57236</v>
      </c>
      <c r="AZ112" s="8">
        <v>56422</v>
      </c>
      <c r="BA112" s="8">
        <v>55523</v>
      </c>
      <c r="BB112" s="8">
        <v>56799</v>
      </c>
      <c r="BC112" s="8">
        <v>64863</v>
      </c>
      <c r="BD112" s="8">
        <v>66631</v>
      </c>
      <c r="BE112" s="8">
        <v>64328</v>
      </c>
      <c r="BF112" s="8">
        <v>60133</v>
      </c>
      <c r="BG112" s="8">
        <v>58074</v>
      </c>
      <c r="BH112" s="8">
        <v>56535</v>
      </c>
      <c r="BI112" s="8">
        <v>57887</v>
      </c>
      <c r="BJ112" s="8">
        <v>57918</v>
      </c>
      <c r="BK112" s="8">
        <v>59361</v>
      </c>
      <c r="BL112" s="8">
        <v>61405</v>
      </c>
      <c r="BM112" s="8">
        <v>62119</v>
      </c>
      <c r="BN112" s="8">
        <v>64495</v>
      </c>
      <c r="BO112" s="8">
        <v>65861</v>
      </c>
      <c r="BP112" s="8">
        <v>65774</v>
      </c>
      <c r="BQ112" s="8">
        <v>64472</v>
      </c>
      <c r="BR112" s="8">
        <v>65882</v>
      </c>
      <c r="BS112" s="8">
        <v>64489</v>
      </c>
      <c r="BT112" s="8">
        <v>63947</v>
      </c>
      <c r="BU112" s="8">
        <v>64235</v>
      </c>
      <c r="BV112" s="8">
        <v>61918</v>
      </c>
      <c r="BW112" s="8">
        <v>62209</v>
      </c>
      <c r="BX112" s="8">
        <v>61413</v>
      </c>
      <c r="BY112" s="8">
        <v>62701</v>
      </c>
      <c r="BZ112" s="8">
        <v>63032</v>
      </c>
      <c r="CA112" s="8">
        <v>59772</v>
      </c>
      <c r="CB112" s="8">
        <v>55489</v>
      </c>
      <c r="CC112" s="8">
        <v>54867</v>
      </c>
      <c r="CD112" s="8">
        <v>56922</v>
      </c>
      <c r="CE112" s="8">
        <v>58595</v>
      </c>
      <c r="CF112" s="8">
        <v>60004</v>
      </c>
      <c r="CG112" s="8">
        <v>63193</v>
      </c>
      <c r="CH112" s="8">
        <v>66711</v>
      </c>
      <c r="CI112" s="8">
        <v>70210</v>
      </c>
      <c r="CJ112" s="8">
        <v>67194</v>
      </c>
      <c r="CK112" s="8">
        <v>70266</v>
      </c>
      <c r="CL112" s="8">
        <v>69627</v>
      </c>
      <c r="CM112" s="8">
        <v>69881</v>
      </c>
      <c r="CN112" s="8">
        <v>69242</v>
      </c>
      <c r="CO112" s="8">
        <v>69835</v>
      </c>
      <c r="CP112" s="8">
        <v>68423</v>
      </c>
      <c r="CQ112" s="8">
        <v>67665</v>
      </c>
      <c r="CR112" s="8">
        <v>65588</v>
      </c>
      <c r="CS112" s="8">
        <v>63335</v>
      </c>
      <c r="CT112" s="8">
        <v>60435</v>
      </c>
      <c r="CU112" s="8">
        <v>58745</v>
      </c>
      <c r="CV112" s="8">
        <v>57025</v>
      </c>
      <c r="CW112" s="8">
        <v>54171</v>
      </c>
      <c r="CX112" s="8">
        <v>52410</v>
      </c>
      <c r="CY112" s="8">
        <v>49986</v>
      </c>
      <c r="CZ112" s="8">
        <v>50945</v>
      </c>
      <c r="DA112" s="8">
        <v>49795</v>
      </c>
      <c r="DB112" s="8">
        <v>48899</v>
      </c>
      <c r="DC112" s="8">
        <v>48510</v>
      </c>
      <c r="DD112" s="8">
        <v>49318</v>
      </c>
      <c r="DE112" s="8">
        <v>49963</v>
      </c>
      <c r="DF112" s="8">
        <v>52409</v>
      </c>
      <c r="DG112" s="8">
        <v>55392</v>
      </c>
      <c r="DH112" s="8">
        <v>41697</v>
      </c>
      <c r="DI112" s="8">
        <v>40640</v>
      </c>
      <c r="DJ112" s="8">
        <v>40061</v>
      </c>
      <c r="DK112" s="8">
        <v>35509</v>
      </c>
      <c r="DL112" s="8">
        <v>30368</v>
      </c>
      <c r="DM112" s="8">
        <v>26133</v>
      </c>
      <c r="DN112" s="8">
        <v>25642</v>
      </c>
      <c r="DO112" s="8">
        <v>24774</v>
      </c>
      <c r="DP112" s="8">
        <v>22786</v>
      </c>
      <c r="DQ112" s="8">
        <v>20168</v>
      </c>
      <c r="DR112" s="8">
        <v>17804</v>
      </c>
      <c r="DS112" s="8">
        <v>15891</v>
      </c>
      <c r="DT112" s="8">
        <v>13495</v>
      </c>
      <c r="DU112" s="8">
        <v>11575</v>
      </c>
      <c r="DV112" s="8">
        <v>44173</v>
      </c>
      <c r="DW112" s="8">
        <f t="shared" si="4"/>
        <v>3071450</v>
      </c>
      <c r="DX112" s="8">
        <f t="shared" si="5"/>
        <v>427363</v>
      </c>
      <c r="DY112" s="8">
        <f t="shared" si="6"/>
        <v>1537960</v>
      </c>
      <c r="DZ112" s="8">
        <f t="shared" si="7"/>
        <v>994182</v>
      </c>
    </row>
    <row r="113" spans="1:130" x14ac:dyDescent="0.2">
      <c r="A113" t="s">
        <v>343</v>
      </c>
      <c r="B113" t="s">
        <v>348</v>
      </c>
      <c r="C113" t="s">
        <v>349</v>
      </c>
      <c r="D113" s="8">
        <f>SUM(Table3253[[#This Row],[0]:[90]])</f>
        <v>8871368</v>
      </c>
      <c r="E113" s="9">
        <f>SUM(Table3253[[#This Row],[0]:[15]])</f>
        <v>1696925</v>
      </c>
      <c r="F113" s="8">
        <f>SUM(Table3253[[#This Row],[16]:[64]])</f>
        <v>6104266</v>
      </c>
      <c r="G113" s="8">
        <f>SUM(Table3253[[#This Row],[65]:[90]])</f>
        <v>1070177</v>
      </c>
      <c r="H113" s="8">
        <f>SUM(Table3253[[#This Row],[85]:[90]])</f>
        <v>141779</v>
      </c>
      <c r="I113" s="9">
        <f>SUM(Table3253[[#This Row],[0]:[17]])</f>
        <v>1902276</v>
      </c>
      <c r="J113" s="8">
        <f>SUM(Table3253[[#This Row],[18]:[64]])</f>
        <v>5898915</v>
      </c>
      <c r="K113" s="9">
        <f>SUM(Table3253[[#This Row],[0]:[4]])</f>
        <v>526007</v>
      </c>
      <c r="L113" s="8">
        <f>SUM(Table3253[[#This Row],[5]:[15]])</f>
        <v>1170918</v>
      </c>
      <c r="M113" s="8">
        <f>SUM(Table3253[[#This Row],[16]:[24]])</f>
        <v>1012815</v>
      </c>
      <c r="N113" s="8">
        <f>SUM(Table3253[[#This Row],[25]:[49]])</f>
        <v>3581192</v>
      </c>
      <c r="O113" s="8">
        <f>SUM(Table3253[[#This Row],[50]:[64]])</f>
        <v>1510259</v>
      </c>
      <c r="P113" s="8">
        <f>SUM(Table3253[[#This Row],[65]:[74]])</f>
        <v>580504</v>
      </c>
      <c r="Q113" s="8">
        <f>SUM(Table3253[[#This Row],[75]:[84]])</f>
        <v>347894</v>
      </c>
      <c r="R113" s="9">
        <f>SUM(Table3253[[#This Row],[5]:[9]])</f>
        <v>526012</v>
      </c>
      <c r="S113" s="8">
        <f>SUM(Table3253[[#This Row],[10]:[14]])</f>
        <v>540104</v>
      </c>
      <c r="T113" s="8">
        <f>SUM(Table3253[[#This Row],[15]:[19]])</f>
        <v>507906</v>
      </c>
      <c r="U113" s="8">
        <f>SUM(Table3253[[#This Row],[20]:[24]])</f>
        <v>609711</v>
      </c>
      <c r="V113" s="8">
        <f>SUM(Table3253[[#This Row],[25]:[29]])</f>
        <v>800979</v>
      </c>
      <c r="W113" s="8">
        <f>SUM(Table3253[[#This Row],[30]:[34]])</f>
        <v>797461</v>
      </c>
      <c r="X113" s="8">
        <f>SUM(Table3253[[#This Row],[35]:[39]])</f>
        <v>723305</v>
      </c>
      <c r="Y113" s="8">
        <f>SUM(Table3253[[#This Row],[40]:[44]])</f>
        <v>669183</v>
      </c>
      <c r="Z113" s="8">
        <f>SUM(Table3253[[#This Row],[45]:[49]])</f>
        <v>590264</v>
      </c>
      <c r="AA113" s="8">
        <f>SUM(Table3253[[#This Row],[50]:[54]])</f>
        <v>568486</v>
      </c>
      <c r="AB113" s="8">
        <f>SUM(Table3253[[#This Row],[55]:[59]])</f>
        <v>521171</v>
      </c>
      <c r="AC113" s="8">
        <f>SUM(Table3253[[#This Row],[60]:[64]])</f>
        <v>420602</v>
      </c>
      <c r="AD113" s="8">
        <f>SUM(Table3253[[#This Row],[65]:[69]])</f>
        <v>317833</v>
      </c>
      <c r="AE113" s="8">
        <f>SUM(Table3253[[#This Row],[70]:[74]])</f>
        <v>262671</v>
      </c>
      <c r="AF113" s="8">
        <f>SUM(Table3253[[#This Row],[75]:[79]])</f>
        <v>208205</v>
      </c>
      <c r="AG113" s="8">
        <f>SUM(Table3253[[#This Row],[80]:[84]])</f>
        <v>139689</v>
      </c>
      <c r="AH113" s="8">
        <f>SUM(Table3253[[#This Row],[85]:[89]])</f>
        <v>89041</v>
      </c>
      <c r="AI113" s="8">
        <f>Table3253[[#This Row],[90]]</f>
        <v>52738</v>
      </c>
      <c r="AJ113" s="9">
        <v>109684</v>
      </c>
      <c r="AK113" s="8">
        <v>104123</v>
      </c>
      <c r="AL113" s="8">
        <v>104957</v>
      </c>
      <c r="AM113" s="8">
        <v>103906</v>
      </c>
      <c r="AN113" s="8">
        <v>103337</v>
      </c>
      <c r="AO113" s="8">
        <v>104967</v>
      </c>
      <c r="AP113" s="8">
        <v>106904</v>
      </c>
      <c r="AQ113" s="8">
        <v>104491</v>
      </c>
      <c r="AR113" s="8">
        <v>103780</v>
      </c>
      <c r="AS113" s="8">
        <v>105870</v>
      </c>
      <c r="AT113" s="8">
        <v>108501</v>
      </c>
      <c r="AU113" s="8">
        <v>108401</v>
      </c>
      <c r="AV113" s="8">
        <v>107483</v>
      </c>
      <c r="AW113" s="8">
        <v>107729</v>
      </c>
      <c r="AX113" s="8">
        <v>107990</v>
      </c>
      <c r="AY113" s="8">
        <v>104802</v>
      </c>
      <c r="AZ113" s="8">
        <v>102055</v>
      </c>
      <c r="BA113" s="8">
        <v>103296</v>
      </c>
      <c r="BB113" s="8">
        <v>102116</v>
      </c>
      <c r="BC113" s="8">
        <v>95637</v>
      </c>
      <c r="BD113" s="8">
        <v>98644</v>
      </c>
      <c r="BE113" s="8">
        <v>104754</v>
      </c>
      <c r="BF113" s="8">
        <v>119458</v>
      </c>
      <c r="BG113" s="8">
        <v>137821</v>
      </c>
      <c r="BH113" s="8">
        <v>149034</v>
      </c>
      <c r="BI113" s="8">
        <v>156965</v>
      </c>
      <c r="BJ113" s="8">
        <v>158769</v>
      </c>
      <c r="BK113" s="8">
        <v>161106</v>
      </c>
      <c r="BL113" s="8">
        <v>162888</v>
      </c>
      <c r="BM113" s="8">
        <v>161251</v>
      </c>
      <c r="BN113" s="8">
        <v>162145</v>
      </c>
      <c r="BO113" s="8">
        <v>161136</v>
      </c>
      <c r="BP113" s="8">
        <v>160583</v>
      </c>
      <c r="BQ113" s="8">
        <v>158011</v>
      </c>
      <c r="BR113" s="8">
        <v>155586</v>
      </c>
      <c r="BS113" s="8">
        <v>150152</v>
      </c>
      <c r="BT113" s="8">
        <v>147596</v>
      </c>
      <c r="BU113" s="8">
        <v>145715</v>
      </c>
      <c r="BV113" s="8">
        <v>140559</v>
      </c>
      <c r="BW113" s="8">
        <v>139283</v>
      </c>
      <c r="BX113" s="8">
        <v>137817</v>
      </c>
      <c r="BY113" s="8">
        <v>138269</v>
      </c>
      <c r="BZ113" s="8">
        <v>137097</v>
      </c>
      <c r="CA113" s="8">
        <v>131506</v>
      </c>
      <c r="CB113" s="8">
        <v>124494</v>
      </c>
      <c r="CC113" s="8">
        <v>120986</v>
      </c>
      <c r="CD113" s="8">
        <v>119555</v>
      </c>
      <c r="CE113" s="8">
        <v>119274</v>
      </c>
      <c r="CF113" s="8">
        <v>115649</v>
      </c>
      <c r="CG113" s="8">
        <v>114800</v>
      </c>
      <c r="CH113" s="8">
        <v>114132</v>
      </c>
      <c r="CI113" s="8">
        <v>115100</v>
      </c>
      <c r="CJ113" s="8">
        <v>114305</v>
      </c>
      <c r="CK113" s="8">
        <v>113022</v>
      </c>
      <c r="CL113" s="8">
        <v>111927</v>
      </c>
      <c r="CM113" s="8">
        <v>108489</v>
      </c>
      <c r="CN113" s="8">
        <v>107959</v>
      </c>
      <c r="CO113" s="8">
        <v>104879</v>
      </c>
      <c r="CP113" s="8">
        <v>101971</v>
      </c>
      <c r="CQ113" s="8">
        <v>97873</v>
      </c>
      <c r="CR113" s="8">
        <v>92621</v>
      </c>
      <c r="CS113" s="8">
        <v>88319</v>
      </c>
      <c r="CT113" s="8">
        <v>85227</v>
      </c>
      <c r="CU113" s="8">
        <v>79520</v>
      </c>
      <c r="CV113" s="8">
        <v>74915</v>
      </c>
      <c r="CW113" s="8">
        <v>70721</v>
      </c>
      <c r="CX113" s="8">
        <v>67149</v>
      </c>
      <c r="CY113" s="8">
        <v>62992</v>
      </c>
      <c r="CZ113" s="8">
        <v>59939</v>
      </c>
      <c r="DA113" s="8">
        <v>57032</v>
      </c>
      <c r="DB113" s="8">
        <v>54675</v>
      </c>
      <c r="DC113" s="8">
        <v>53407</v>
      </c>
      <c r="DD113" s="8">
        <v>51978</v>
      </c>
      <c r="DE113" s="8">
        <v>50983</v>
      </c>
      <c r="DF113" s="8">
        <v>51628</v>
      </c>
      <c r="DG113" s="8">
        <v>53497</v>
      </c>
      <c r="DH113" s="8">
        <v>42759</v>
      </c>
      <c r="DI113" s="8">
        <v>39028</v>
      </c>
      <c r="DJ113" s="8">
        <v>37879</v>
      </c>
      <c r="DK113" s="8">
        <v>35042</v>
      </c>
      <c r="DL113" s="8">
        <v>31250</v>
      </c>
      <c r="DM113" s="8">
        <v>27598</v>
      </c>
      <c r="DN113" s="8">
        <v>28686</v>
      </c>
      <c r="DO113" s="8">
        <v>27030</v>
      </c>
      <c r="DP113" s="8">
        <v>25125</v>
      </c>
      <c r="DQ113" s="8">
        <v>22390</v>
      </c>
      <c r="DR113" s="8">
        <v>20228</v>
      </c>
      <c r="DS113" s="8">
        <v>17762</v>
      </c>
      <c r="DT113" s="8">
        <v>15292</v>
      </c>
      <c r="DU113" s="8">
        <v>13369</v>
      </c>
      <c r="DV113" s="8">
        <v>52738</v>
      </c>
      <c r="DW113" s="8">
        <f t="shared" si="4"/>
        <v>6104266</v>
      </c>
      <c r="DX113" s="8">
        <f t="shared" si="5"/>
        <v>807464</v>
      </c>
      <c r="DY113" s="8">
        <f t="shared" si="6"/>
        <v>3581192</v>
      </c>
      <c r="DZ113" s="8">
        <f t="shared" si="7"/>
        <v>1510259</v>
      </c>
    </row>
    <row r="114" spans="1:130" x14ac:dyDescent="0.2">
      <c r="A114" t="s">
        <v>343</v>
      </c>
      <c r="B114" t="s">
        <v>350</v>
      </c>
      <c r="C114" t="s">
        <v>351</v>
      </c>
      <c r="D114" s="8">
        <f>SUM(Table3253[[#This Row],[0]:[90]])</f>
        <v>2684586</v>
      </c>
      <c r="E114" s="9">
        <f>SUM(Table3253[[#This Row],[0]:[15]])</f>
        <v>471624</v>
      </c>
      <c r="F114" s="8">
        <f>SUM(Table3253[[#This Row],[16]:[64]])</f>
        <v>1658911</v>
      </c>
      <c r="G114" s="8">
        <f>SUM(Table3253[[#This Row],[65]:[90]])</f>
        <v>554051</v>
      </c>
      <c r="H114" s="8">
        <f>SUM(Table3253[[#This Row],[85]:[90]])</f>
        <v>68845</v>
      </c>
      <c r="I114" s="9">
        <f>SUM(Table3253[[#This Row],[0]:[17]])</f>
        <v>531204</v>
      </c>
      <c r="J114" s="8">
        <f>SUM(Table3253[[#This Row],[18]:[64]])</f>
        <v>1599331</v>
      </c>
      <c r="K114" s="9">
        <f>SUM(Table3253[[#This Row],[0]:[4]])</f>
        <v>132992</v>
      </c>
      <c r="L114" s="8">
        <f>SUM(Table3253[[#This Row],[5]:[15]])</f>
        <v>338632</v>
      </c>
      <c r="M114" s="8">
        <f>SUM(Table3253[[#This Row],[16]:[24]])</f>
        <v>289712</v>
      </c>
      <c r="N114" s="8">
        <f>SUM(Table3253[[#This Row],[25]:[49]])</f>
        <v>815980</v>
      </c>
      <c r="O114" s="8">
        <f>SUM(Table3253[[#This Row],[50]:[64]])</f>
        <v>553219</v>
      </c>
      <c r="P114" s="8">
        <f>SUM(Table3253[[#This Row],[65]:[74]])</f>
        <v>297884</v>
      </c>
      <c r="Q114" s="8">
        <f>SUM(Table3253[[#This Row],[75]:[84]])</f>
        <v>187322</v>
      </c>
      <c r="R114" s="9">
        <f>SUM(Table3253[[#This Row],[5]:[9]])</f>
        <v>150403</v>
      </c>
      <c r="S114" s="8">
        <f>SUM(Table3253[[#This Row],[10]:[14]])</f>
        <v>157939</v>
      </c>
      <c r="T114" s="8">
        <f>SUM(Table3253[[#This Row],[15]:[19]])</f>
        <v>155346</v>
      </c>
      <c r="U114" s="8">
        <f>SUM(Table3253[[#This Row],[20]:[24]])</f>
        <v>164656</v>
      </c>
      <c r="V114" s="8">
        <f>SUM(Table3253[[#This Row],[25]:[29]])</f>
        <v>163548</v>
      </c>
      <c r="W114" s="8">
        <f>SUM(Table3253[[#This Row],[30]:[34]])</f>
        <v>173013</v>
      </c>
      <c r="X114" s="8">
        <f>SUM(Table3253[[#This Row],[35]:[39]])</f>
        <v>169610</v>
      </c>
      <c r="Y114" s="8">
        <f>SUM(Table3253[[#This Row],[40]:[44]])</f>
        <v>159788</v>
      </c>
      <c r="Z114" s="8">
        <f>SUM(Table3253[[#This Row],[45]:[49]])</f>
        <v>150021</v>
      </c>
      <c r="AA114" s="8">
        <f>SUM(Table3253[[#This Row],[50]:[54]])</f>
        <v>180683</v>
      </c>
      <c r="AB114" s="8">
        <f>SUM(Table3253[[#This Row],[55]:[59]])</f>
        <v>192218</v>
      </c>
      <c r="AC114" s="8">
        <f>SUM(Table3253[[#This Row],[60]:[64]])</f>
        <v>180318</v>
      </c>
      <c r="AD114" s="8">
        <f>SUM(Table3253[[#This Row],[65]:[69]])</f>
        <v>155607</v>
      </c>
      <c r="AE114" s="8">
        <f>SUM(Table3253[[#This Row],[70]:[74]])</f>
        <v>142277</v>
      </c>
      <c r="AF114" s="8">
        <f>SUM(Table3253[[#This Row],[75]:[79]])</f>
        <v>114846</v>
      </c>
      <c r="AG114" s="8">
        <f>SUM(Table3253[[#This Row],[80]:[84]])</f>
        <v>72476</v>
      </c>
      <c r="AH114" s="8">
        <f>SUM(Table3253[[#This Row],[85]:[89]])</f>
        <v>45162</v>
      </c>
      <c r="AI114" s="8">
        <f>Table3253[[#This Row],[90]]</f>
        <v>23683</v>
      </c>
      <c r="AJ114" s="9">
        <v>25537</v>
      </c>
      <c r="AK114" s="8">
        <v>25517</v>
      </c>
      <c r="AL114" s="8">
        <v>26236</v>
      </c>
      <c r="AM114" s="8">
        <v>27558</v>
      </c>
      <c r="AN114" s="8">
        <v>28144</v>
      </c>
      <c r="AO114" s="8">
        <v>29266</v>
      </c>
      <c r="AP114" s="8">
        <v>29996</v>
      </c>
      <c r="AQ114" s="8">
        <v>29647</v>
      </c>
      <c r="AR114" s="8">
        <v>30281</v>
      </c>
      <c r="AS114" s="8">
        <v>31213</v>
      </c>
      <c r="AT114" s="8">
        <v>31720</v>
      </c>
      <c r="AU114" s="8">
        <v>32135</v>
      </c>
      <c r="AV114" s="8">
        <v>31555</v>
      </c>
      <c r="AW114" s="8">
        <v>30937</v>
      </c>
      <c r="AX114" s="8">
        <v>31592</v>
      </c>
      <c r="AY114" s="8">
        <v>30290</v>
      </c>
      <c r="AZ114" s="8">
        <v>30030</v>
      </c>
      <c r="BA114" s="8">
        <v>29550</v>
      </c>
      <c r="BB114" s="8">
        <v>30195</v>
      </c>
      <c r="BC114" s="8">
        <v>35281</v>
      </c>
      <c r="BD114" s="8">
        <v>35428</v>
      </c>
      <c r="BE114" s="8">
        <v>33860</v>
      </c>
      <c r="BF114" s="8">
        <v>32314</v>
      </c>
      <c r="BG114" s="8">
        <v>31442</v>
      </c>
      <c r="BH114" s="8">
        <v>31612</v>
      </c>
      <c r="BI114" s="8">
        <v>32689</v>
      </c>
      <c r="BJ114" s="8">
        <v>31848</v>
      </c>
      <c r="BK114" s="8">
        <v>32697</v>
      </c>
      <c r="BL114" s="8">
        <v>32903</v>
      </c>
      <c r="BM114" s="8">
        <v>33411</v>
      </c>
      <c r="BN114" s="8">
        <v>34884</v>
      </c>
      <c r="BO114" s="8">
        <v>34818</v>
      </c>
      <c r="BP114" s="8">
        <v>34211</v>
      </c>
      <c r="BQ114" s="8">
        <v>34045</v>
      </c>
      <c r="BR114" s="8">
        <v>35055</v>
      </c>
      <c r="BS114" s="8">
        <v>34633</v>
      </c>
      <c r="BT114" s="8">
        <v>34860</v>
      </c>
      <c r="BU114" s="8">
        <v>34271</v>
      </c>
      <c r="BV114" s="8">
        <v>33029</v>
      </c>
      <c r="BW114" s="8">
        <v>32817</v>
      </c>
      <c r="BX114" s="8">
        <v>32556</v>
      </c>
      <c r="BY114" s="8">
        <v>32936</v>
      </c>
      <c r="BZ114" s="8">
        <v>33298</v>
      </c>
      <c r="CA114" s="8">
        <v>32183</v>
      </c>
      <c r="CB114" s="8">
        <v>28815</v>
      </c>
      <c r="CC114" s="8">
        <v>27569</v>
      </c>
      <c r="CD114" s="8">
        <v>29458</v>
      </c>
      <c r="CE114" s="8">
        <v>30082</v>
      </c>
      <c r="CF114" s="8">
        <v>30488</v>
      </c>
      <c r="CG114" s="8">
        <v>32424</v>
      </c>
      <c r="CH114" s="8">
        <v>35041</v>
      </c>
      <c r="CI114" s="8">
        <v>37098</v>
      </c>
      <c r="CJ114" s="8">
        <v>35399</v>
      </c>
      <c r="CK114" s="8">
        <v>36188</v>
      </c>
      <c r="CL114" s="8">
        <v>36957</v>
      </c>
      <c r="CM114" s="8">
        <v>37889</v>
      </c>
      <c r="CN114" s="8">
        <v>38312</v>
      </c>
      <c r="CO114" s="8">
        <v>39077</v>
      </c>
      <c r="CP114" s="8">
        <v>38491</v>
      </c>
      <c r="CQ114" s="8">
        <v>38449</v>
      </c>
      <c r="CR114" s="8">
        <v>38180</v>
      </c>
      <c r="CS114" s="8">
        <v>36482</v>
      </c>
      <c r="CT114" s="8">
        <v>35411</v>
      </c>
      <c r="CU114" s="8">
        <v>35466</v>
      </c>
      <c r="CV114" s="8">
        <v>34779</v>
      </c>
      <c r="CW114" s="8">
        <v>33267</v>
      </c>
      <c r="CX114" s="8">
        <v>32051</v>
      </c>
      <c r="CY114" s="8">
        <v>30501</v>
      </c>
      <c r="CZ114" s="8">
        <v>30170</v>
      </c>
      <c r="DA114" s="8">
        <v>29618</v>
      </c>
      <c r="DB114" s="8">
        <v>28299</v>
      </c>
      <c r="DC114" s="8">
        <v>28023</v>
      </c>
      <c r="DD114" s="8">
        <v>28097</v>
      </c>
      <c r="DE114" s="8">
        <v>28434</v>
      </c>
      <c r="DF114" s="8">
        <v>29424</v>
      </c>
      <c r="DG114" s="8">
        <v>31500</v>
      </c>
      <c r="DH114" s="8">
        <v>22977</v>
      </c>
      <c r="DI114" s="8">
        <v>21704</v>
      </c>
      <c r="DJ114" s="8">
        <v>20684</v>
      </c>
      <c r="DK114" s="8">
        <v>17981</v>
      </c>
      <c r="DL114" s="8">
        <v>16192</v>
      </c>
      <c r="DM114" s="8">
        <v>14624</v>
      </c>
      <c r="DN114" s="8">
        <v>14675</v>
      </c>
      <c r="DO114" s="8">
        <v>13959</v>
      </c>
      <c r="DP114" s="8">
        <v>13026</v>
      </c>
      <c r="DQ114" s="8">
        <v>11851</v>
      </c>
      <c r="DR114" s="8">
        <v>10070</v>
      </c>
      <c r="DS114" s="8">
        <v>9136</v>
      </c>
      <c r="DT114" s="8">
        <v>7595</v>
      </c>
      <c r="DU114" s="8">
        <v>6510</v>
      </c>
      <c r="DV114" s="8">
        <v>23683</v>
      </c>
      <c r="DW114" s="8">
        <f t="shared" si="4"/>
        <v>1658911</v>
      </c>
      <c r="DX114" s="8">
        <f t="shared" si="5"/>
        <v>230132</v>
      </c>
      <c r="DY114" s="8">
        <f t="shared" si="6"/>
        <v>815980</v>
      </c>
      <c r="DZ114" s="8">
        <f t="shared" si="7"/>
        <v>553219</v>
      </c>
    </row>
    <row r="115" spans="1:130" x14ac:dyDescent="0.2">
      <c r="A115" t="s">
        <v>343</v>
      </c>
      <c r="B115" t="s">
        <v>352</v>
      </c>
      <c r="C115" t="s">
        <v>353</v>
      </c>
      <c r="D115" s="8">
        <f>SUM(Table3253[[#This Row],[0]:[90]])</f>
        <v>7526285</v>
      </c>
      <c r="E115" s="9">
        <f>SUM(Table3253[[#This Row],[0]:[15]])</f>
        <v>1408107</v>
      </c>
      <c r="F115" s="8">
        <f>SUM(Table3253[[#This Row],[16]:[64]])</f>
        <v>4703314</v>
      </c>
      <c r="G115" s="8">
        <f>SUM(Table3253[[#This Row],[65]:[90]])</f>
        <v>1414864</v>
      </c>
      <c r="H115" s="8">
        <f>SUM(Table3253[[#This Row],[85]:[90]])</f>
        <v>177401</v>
      </c>
      <c r="I115" s="9">
        <f>SUM(Table3253[[#This Row],[0]:[17]])</f>
        <v>1585260</v>
      </c>
      <c r="J115" s="8">
        <f>SUM(Table3253[[#This Row],[18]:[64]])</f>
        <v>4526161</v>
      </c>
      <c r="K115" s="9">
        <f>SUM(Table3253[[#This Row],[0]:[4]])</f>
        <v>407260</v>
      </c>
      <c r="L115" s="8">
        <f>SUM(Table3253[[#This Row],[5]:[15]])</f>
        <v>1000847</v>
      </c>
      <c r="M115" s="8">
        <f>SUM(Table3253[[#This Row],[16]:[24]])</f>
        <v>820177</v>
      </c>
      <c r="N115" s="8">
        <f>SUM(Table3253[[#This Row],[25]:[49]])</f>
        <v>2399560</v>
      </c>
      <c r="O115" s="8">
        <f>SUM(Table3253[[#This Row],[50]:[64]])</f>
        <v>1483577</v>
      </c>
      <c r="P115" s="8">
        <f>SUM(Table3253[[#This Row],[65]:[74]])</f>
        <v>744516</v>
      </c>
      <c r="Q115" s="8">
        <f>SUM(Table3253[[#This Row],[75]:[84]])</f>
        <v>492947</v>
      </c>
      <c r="R115" s="9">
        <f>SUM(Table3253[[#This Row],[5]:[9]])</f>
        <v>447042</v>
      </c>
      <c r="S115" s="8">
        <f>SUM(Table3253[[#This Row],[10]:[14]])</f>
        <v>464907</v>
      </c>
      <c r="T115" s="8">
        <f>SUM(Table3253[[#This Row],[15]:[19]])</f>
        <v>445564</v>
      </c>
      <c r="U115" s="8">
        <f>SUM(Table3253[[#This Row],[20]:[24]])</f>
        <v>463511</v>
      </c>
      <c r="V115" s="8">
        <f>SUM(Table3253[[#This Row],[25]:[29]])</f>
        <v>481967</v>
      </c>
      <c r="W115" s="8">
        <f>SUM(Table3253[[#This Row],[30]:[34]])</f>
        <v>517419</v>
      </c>
      <c r="X115" s="8">
        <f>SUM(Table3253[[#This Row],[35]:[39]])</f>
        <v>498804</v>
      </c>
      <c r="Y115" s="8">
        <f>SUM(Table3253[[#This Row],[40]:[44]])</f>
        <v>463326</v>
      </c>
      <c r="Z115" s="8">
        <f>SUM(Table3253[[#This Row],[45]:[49]])</f>
        <v>438044</v>
      </c>
      <c r="AA115" s="8">
        <f>SUM(Table3253[[#This Row],[50]:[54]])</f>
        <v>508025</v>
      </c>
      <c r="AB115" s="8">
        <f>SUM(Table3253[[#This Row],[55]:[59]])</f>
        <v>514878</v>
      </c>
      <c r="AC115" s="8">
        <f>SUM(Table3253[[#This Row],[60]:[64]])</f>
        <v>460674</v>
      </c>
      <c r="AD115" s="8">
        <f>SUM(Table3253[[#This Row],[65]:[69]])</f>
        <v>384061</v>
      </c>
      <c r="AE115" s="8">
        <f>SUM(Table3253[[#This Row],[70]:[74]])</f>
        <v>360455</v>
      </c>
      <c r="AF115" s="8">
        <f>SUM(Table3253[[#This Row],[75]:[79]])</f>
        <v>301357</v>
      </c>
      <c r="AG115" s="8">
        <f>SUM(Table3253[[#This Row],[80]:[84]])</f>
        <v>191590</v>
      </c>
      <c r="AH115" s="8">
        <f>SUM(Table3253[[#This Row],[85]:[89]])</f>
        <v>115195</v>
      </c>
      <c r="AI115" s="8">
        <f>Table3253[[#This Row],[90]]</f>
        <v>62206</v>
      </c>
      <c r="AJ115" s="9">
        <v>79014</v>
      </c>
      <c r="AK115" s="8">
        <v>78351</v>
      </c>
      <c r="AL115" s="8">
        <v>81765</v>
      </c>
      <c r="AM115" s="8">
        <v>83883</v>
      </c>
      <c r="AN115" s="8">
        <v>84247</v>
      </c>
      <c r="AO115" s="8">
        <v>87143</v>
      </c>
      <c r="AP115" s="8">
        <v>89598</v>
      </c>
      <c r="AQ115" s="8">
        <v>88903</v>
      </c>
      <c r="AR115" s="8">
        <v>89668</v>
      </c>
      <c r="AS115" s="8">
        <v>91730</v>
      </c>
      <c r="AT115" s="8">
        <v>93595</v>
      </c>
      <c r="AU115" s="8">
        <v>93950</v>
      </c>
      <c r="AV115" s="8">
        <v>92611</v>
      </c>
      <c r="AW115" s="8">
        <v>92128</v>
      </c>
      <c r="AX115" s="8">
        <v>92623</v>
      </c>
      <c r="AY115" s="8">
        <v>88898</v>
      </c>
      <c r="AZ115" s="8">
        <v>88549</v>
      </c>
      <c r="BA115" s="8">
        <v>88604</v>
      </c>
      <c r="BB115" s="8">
        <v>87838</v>
      </c>
      <c r="BC115" s="8">
        <v>91675</v>
      </c>
      <c r="BD115" s="8">
        <v>93429</v>
      </c>
      <c r="BE115" s="8">
        <v>91262</v>
      </c>
      <c r="BF115" s="8">
        <v>90861</v>
      </c>
      <c r="BG115" s="8">
        <v>94483</v>
      </c>
      <c r="BH115" s="8">
        <v>93476</v>
      </c>
      <c r="BI115" s="8">
        <v>96270</v>
      </c>
      <c r="BJ115" s="8">
        <v>93357</v>
      </c>
      <c r="BK115" s="8">
        <v>95610</v>
      </c>
      <c r="BL115" s="8">
        <v>97721</v>
      </c>
      <c r="BM115" s="8">
        <v>99009</v>
      </c>
      <c r="BN115" s="8">
        <v>102122</v>
      </c>
      <c r="BO115" s="8">
        <v>104643</v>
      </c>
      <c r="BP115" s="8">
        <v>103167</v>
      </c>
      <c r="BQ115" s="8">
        <v>102706</v>
      </c>
      <c r="BR115" s="8">
        <v>104781</v>
      </c>
      <c r="BS115" s="8">
        <v>100869</v>
      </c>
      <c r="BT115" s="8">
        <v>101737</v>
      </c>
      <c r="BU115" s="8">
        <v>101569</v>
      </c>
      <c r="BV115" s="8">
        <v>97473</v>
      </c>
      <c r="BW115" s="8">
        <v>97156</v>
      </c>
      <c r="BX115" s="8">
        <v>95767</v>
      </c>
      <c r="BY115" s="8">
        <v>95567</v>
      </c>
      <c r="BZ115" s="8">
        <v>95973</v>
      </c>
      <c r="CA115" s="8">
        <v>91513</v>
      </c>
      <c r="CB115" s="8">
        <v>84506</v>
      </c>
      <c r="CC115" s="8">
        <v>82548</v>
      </c>
      <c r="CD115" s="8">
        <v>85442</v>
      </c>
      <c r="CE115" s="8">
        <v>87798</v>
      </c>
      <c r="CF115" s="8">
        <v>88921</v>
      </c>
      <c r="CG115" s="8">
        <v>93335</v>
      </c>
      <c r="CH115" s="8">
        <v>98958</v>
      </c>
      <c r="CI115" s="8">
        <v>103108</v>
      </c>
      <c r="CJ115" s="8">
        <v>100495</v>
      </c>
      <c r="CK115" s="8">
        <v>103478</v>
      </c>
      <c r="CL115" s="8">
        <v>101986</v>
      </c>
      <c r="CM115" s="8">
        <v>103178</v>
      </c>
      <c r="CN115" s="8">
        <v>102850</v>
      </c>
      <c r="CO115" s="8">
        <v>104419</v>
      </c>
      <c r="CP115" s="8">
        <v>103419</v>
      </c>
      <c r="CQ115" s="8">
        <v>101012</v>
      </c>
      <c r="CR115" s="8">
        <v>99719</v>
      </c>
      <c r="CS115" s="8">
        <v>95401</v>
      </c>
      <c r="CT115" s="8">
        <v>91491</v>
      </c>
      <c r="CU115" s="8">
        <v>88309</v>
      </c>
      <c r="CV115" s="8">
        <v>85754</v>
      </c>
      <c r="CW115" s="8">
        <v>82337</v>
      </c>
      <c r="CX115" s="8">
        <v>78613</v>
      </c>
      <c r="CY115" s="8">
        <v>74965</v>
      </c>
      <c r="CZ115" s="8">
        <v>74623</v>
      </c>
      <c r="DA115" s="8">
        <v>73523</v>
      </c>
      <c r="DB115" s="8">
        <v>70487</v>
      </c>
      <c r="DC115" s="8">
        <v>71009</v>
      </c>
      <c r="DD115" s="8">
        <v>71330</v>
      </c>
      <c r="DE115" s="8">
        <v>72096</v>
      </c>
      <c r="DF115" s="8">
        <v>75533</v>
      </c>
      <c r="DG115" s="8">
        <v>80932</v>
      </c>
      <c r="DH115" s="8">
        <v>59177</v>
      </c>
      <c r="DI115" s="8">
        <v>55952</v>
      </c>
      <c r="DJ115" s="8">
        <v>55173</v>
      </c>
      <c r="DK115" s="8">
        <v>50123</v>
      </c>
      <c r="DL115" s="8">
        <v>43938</v>
      </c>
      <c r="DM115" s="8">
        <v>39289</v>
      </c>
      <c r="DN115" s="8">
        <v>38251</v>
      </c>
      <c r="DO115" s="8">
        <v>36435</v>
      </c>
      <c r="DP115" s="8">
        <v>33677</v>
      </c>
      <c r="DQ115" s="8">
        <v>29950</v>
      </c>
      <c r="DR115" s="8">
        <v>26619</v>
      </c>
      <c r="DS115" s="8">
        <v>22973</v>
      </c>
      <c r="DT115" s="8">
        <v>19225</v>
      </c>
      <c r="DU115" s="8">
        <v>16428</v>
      </c>
      <c r="DV115" s="8">
        <v>62206</v>
      </c>
      <c r="DW115" s="8">
        <f t="shared" si="4"/>
        <v>4703314</v>
      </c>
      <c r="DX115" s="8">
        <f t="shared" si="5"/>
        <v>643024</v>
      </c>
      <c r="DY115" s="8">
        <f t="shared" si="6"/>
        <v>2399560</v>
      </c>
      <c r="DZ115" s="8">
        <f t="shared" si="7"/>
        <v>1483577</v>
      </c>
    </row>
    <row r="116" spans="1:130" x14ac:dyDescent="0.2">
      <c r="A116" t="s">
        <v>343</v>
      </c>
      <c r="B116" t="s">
        <v>354</v>
      </c>
      <c r="C116" t="s">
        <v>355</v>
      </c>
      <c r="D116" s="8">
        <f>SUM(Table3253[[#This Row],[0]:[90]])</f>
        <v>9392970</v>
      </c>
      <c r="E116" s="9">
        <f>SUM(Table3253[[#This Row],[0]:[15]])</f>
        <v>1748269</v>
      </c>
      <c r="F116" s="8">
        <f>SUM(Table3253[[#This Row],[16]:[64]])</f>
        <v>5797558</v>
      </c>
      <c r="G116" s="8">
        <f>SUM(Table3253[[#This Row],[65]:[90]])</f>
        <v>1847143</v>
      </c>
      <c r="H116" s="8">
        <f>SUM(Table3253[[#This Row],[85]:[90]])</f>
        <v>263935</v>
      </c>
      <c r="I116" s="9">
        <f>SUM(Table3253[[#This Row],[0]:[17]])</f>
        <v>1968026</v>
      </c>
      <c r="J116" s="8">
        <f>SUM(Table3253[[#This Row],[18]:[64]])</f>
        <v>5577801</v>
      </c>
      <c r="K116" s="9">
        <f>SUM(Table3253[[#This Row],[0]:[4]])</f>
        <v>495737</v>
      </c>
      <c r="L116" s="8">
        <f>SUM(Table3253[[#This Row],[5]:[15]])</f>
        <v>1252532</v>
      </c>
      <c r="M116" s="8">
        <f>SUM(Table3253[[#This Row],[16]:[24]])</f>
        <v>935917</v>
      </c>
      <c r="N116" s="8">
        <f>SUM(Table3253[[#This Row],[25]:[49]])</f>
        <v>2996017</v>
      </c>
      <c r="O116" s="8">
        <f>SUM(Table3253[[#This Row],[50]:[64]])</f>
        <v>1865624</v>
      </c>
      <c r="P116" s="8">
        <f>SUM(Table3253[[#This Row],[65]:[74]])</f>
        <v>924932</v>
      </c>
      <c r="Q116" s="8">
        <f>SUM(Table3253[[#This Row],[75]:[84]])</f>
        <v>658276</v>
      </c>
      <c r="R116" s="9">
        <f>SUM(Table3253[[#This Row],[5]:[9]])</f>
        <v>552573</v>
      </c>
      <c r="S116" s="8">
        <f>SUM(Table3253[[#This Row],[10]:[14]])</f>
        <v>586914</v>
      </c>
      <c r="T116" s="8">
        <f>SUM(Table3253[[#This Row],[15]:[19]])</f>
        <v>538756</v>
      </c>
      <c r="U116" s="8">
        <f>SUM(Table3253[[#This Row],[20]:[24]])</f>
        <v>510206</v>
      </c>
      <c r="V116" s="8">
        <f>SUM(Table3253[[#This Row],[25]:[29]])</f>
        <v>539939</v>
      </c>
      <c r="W116" s="8">
        <f>SUM(Table3253[[#This Row],[30]:[34]])</f>
        <v>611466</v>
      </c>
      <c r="X116" s="8">
        <f>SUM(Table3253[[#This Row],[35]:[39]])</f>
        <v>622017</v>
      </c>
      <c r="Y116" s="8">
        <f>SUM(Table3253[[#This Row],[40]:[44]])</f>
        <v>623179</v>
      </c>
      <c r="Z116" s="8">
        <f>SUM(Table3253[[#This Row],[45]:[49]])</f>
        <v>599416</v>
      </c>
      <c r="AA116" s="8">
        <f>SUM(Table3253[[#This Row],[50]:[54]])</f>
        <v>651103</v>
      </c>
      <c r="AB116" s="8">
        <f>SUM(Table3253[[#This Row],[55]:[59]])</f>
        <v>651340</v>
      </c>
      <c r="AC116" s="8">
        <f>SUM(Table3253[[#This Row],[60]:[64]])</f>
        <v>563181</v>
      </c>
      <c r="AD116" s="8">
        <f>SUM(Table3253[[#This Row],[65]:[69]])</f>
        <v>471718</v>
      </c>
      <c r="AE116" s="8">
        <f>SUM(Table3253[[#This Row],[70]:[74]])</f>
        <v>453214</v>
      </c>
      <c r="AF116" s="8">
        <f>SUM(Table3253[[#This Row],[75]:[79]])</f>
        <v>405138</v>
      </c>
      <c r="AG116" s="8">
        <f>SUM(Table3253[[#This Row],[80]:[84]])</f>
        <v>253138</v>
      </c>
      <c r="AH116" s="8">
        <f>SUM(Table3253[[#This Row],[85]:[89]])</f>
        <v>163775</v>
      </c>
      <c r="AI116" s="8">
        <f>Table3253[[#This Row],[90]]</f>
        <v>100160</v>
      </c>
      <c r="AJ116" s="9">
        <v>93840</v>
      </c>
      <c r="AK116" s="8">
        <v>95200</v>
      </c>
      <c r="AL116" s="8">
        <v>99673</v>
      </c>
      <c r="AM116" s="8">
        <v>102561</v>
      </c>
      <c r="AN116" s="8">
        <v>104463</v>
      </c>
      <c r="AO116" s="8">
        <v>107174</v>
      </c>
      <c r="AP116" s="8">
        <v>110250</v>
      </c>
      <c r="AQ116" s="8">
        <v>110643</v>
      </c>
      <c r="AR116" s="8">
        <v>110490</v>
      </c>
      <c r="AS116" s="8">
        <v>114016</v>
      </c>
      <c r="AT116" s="8">
        <v>118302</v>
      </c>
      <c r="AU116" s="8">
        <v>118737</v>
      </c>
      <c r="AV116" s="8">
        <v>117390</v>
      </c>
      <c r="AW116" s="8">
        <v>115528</v>
      </c>
      <c r="AX116" s="8">
        <v>116957</v>
      </c>
      <c r="AY116" s="8">
        <v>113045</v>
      </c>
      <c r="AZ116" s="8">
        <v>110068</v>
      </c>
      <c r="BA116" s="8">
        <v>109689</v>
      </c>
      <c r="BB116" s="8">
        <v>107296</v>
      </c>
      <c r="BC116" s="8">
        <v>98658</v>
      </c>
      <c r="BD116" s="8">
        <v>96955</v>
      </c>
      <c r="BE116" s="8">
        <v>100504</v>
      </c>
      <c r="BF116" s="8">
        <v>100913</v>
      </c>
      <c r="BG116" s="8">
        <v>105632</v>
      </c>
      <c r="BH116" s="8">
        <v>106202</v>
      </c>
      <c r="BI116" s="8">
        <v>106069</v>
      </c>
      <c r="BJ116" s="8">
        <v>104327</v>
      </c>
      <c r="BK116" s="8">
        <v>106682</v>
      </c>
      <c r="BL116" s="8">
        <v>110659</v>
      </c>
      <c r="BM116" s="8">
        <v>112202</v>
      </c>
      <c r="BN116" s="8">
        <v>117651</v>
      </c>
      <c r="BO116" s="8">
        <v>120744</v>
      </c>
      <c r="BP116" s="8">
        <v>123034</v>
      </c>
      <c r="BQ116" s="8">
        <v>123806</v>
      </c>
      <c r="BR116" s="8">
        <v>126231</v>
      </c>
      <c r="BS116" s="8">
        <v>125154</v>
      </c>
      <c r="BT116" s="8">
        <v>124893</v>
      </c>
      <c r="BU116" s="8">
        <v>125011</v>
      </c>
      <c r="BV116" s="8">
        <v>122541</v>
      </c>
      <c r="BW116" s="8">
        <v>124418</v>
      </c>
      <c r="BX116" s="8">
        <v>124890</v>
      </c>
      <c r="BY116" s="8">
        <v>127462</v>
      </c>
      <c r="BZ116" s="8">
        <v>128795</v>
      </c>
      <c r="CA116" s="8">
        <v>124454</v>
      </c>
      <c r="CB116" s="8">
        <v>117578</v>
      </c>
      <c r="CC116" s="8">
        <v>115717</v>
      </c>
      <c r="CD116" s="8">
        <v>116568</v>
      </c>
      <c r="CE116" s="8">
        <v>119997</v>
      </c>
      <c r="CF116" s="8">
        <v>121351</v>
      </c>
      <c r="CG116" s="8">
        <v>125783</v>
      </c>
      <c r="CH116" s="8">
        <v>128788</v>
      </c>
      <c r="CI116" s="8">
        <v>132542</v>
      </c>
      <c r="CJ116" s="8">
        <v>127837</v>
      </c>
      <c r="CK116" s="8">
        <v>130884</v>
      </c>
      <c r="CL116" s="8">
        <v>131052</v>
      </c>
      <c r="CM116" s="8">
        <v>132843</v>
      </c>
      <c r="CN116" s="8">
        <v>131292</v>
      </c>
      <c r="CO116" s="8">
        <v>132001</v>
      </c>
      <c r="CP116" s="8">
        <v>129203</v>
      </c>
      <c r="CQ116" s="8">
        <v>126001</v>
      </c>
      <c r="CR116" s="8">
        <v>121276</v>
      </c>
      <c r="CS116" s="8">
        <v>116641</v>
      </c>
      <c r="CT116" s="8">
        <v>111386</v>
      </c>
      <c r="CU116" s="8">
        <v>108951</v>
      </c>
      <c r="CV116" s="8">
        <v>104927</v>
      </c>
      <c r="CW116" s="8">
        <v>100236</v>
      </c>
      <c r="CX116" s="8">
        <v>96312</v>
      </c>
      <c r="CY116" s="8">
        <v>93208</v>
      </c>
      <c r="CZ116" s="8">
        <v>91935</v>
      </c>
      <c r="DA116" s="8">
        <v>90027</v>
      </c>
      <c r="DB116" s="8">
        <v>87472</v>
      </c>
      <c r="DC116" s="8">
        <v>87624</v>
      </c>
      <c r="DD116" s="8">
        <v>88821</v>
      </c>
      <c r="DE116" s="8">
        <v>91968</v>
      </c>
      <c r="DF116" s="8">
        <v>97329</v>
      </c>
      <c r="DG116" s="8">
        <v>106560</v>
      </c>
      <c r="DH116" s="8">
        <v>80561</v>
      </c>
      <c r="DI116" s="8">
        <v>75857</v>
      </c>
      <c r="DJ116" s="8">
        <v>74418</v>
      </c>
      <c r="DK116" s="8">
        <v>67742</v>
      </c>
      <c r="DL116" s="8">
        <v>58339</v>
      </c>
      <c r="DM116" s="8">
        <v>49658</v>
      </c>
      <c r="DN116" s="8">
        <v>51245</v>
      </c>
      <c r="DO116" s="8">
        <v>48807</v>
      </c>
      <c r="DP116" s="8">
        <v>45089</v>
      </c>
      <c r="DQ116" s="8">
        <v>40872</v>
      </c>
      <c r="DR116" s="8">
        <v>37041</v>
      </c>
      <c r="DS116" s="8">
        <v>32796</v>
      </c>
      <c r="DT116" s="8">
        <v>28310</v>
      </c>
      <c r="DU116" s="8">
        <v>24756</v>
      </c>
      <c r="DV116" s="8">
        <v>100160</v>
      </c>
      <c r="DW116" s="8">
        <f t="shared" si="4"/>
        <v>5797558</v>
      </c>
      <c r="DX116" s="8">
        <f t="shared" si="5"/>
        <v>716160</v>
      </c>
      <c r="DY116" s="8">
        <f t="shared" si="6"/>
        <v>2996017</v>
      </c>
      <c r="DZ116" s="8">
        <f t="shared" si="7"/>
        <v>1865624</v>
      </c>
    </row>
    <row r="117" spans="1:130" x14ac:dyDescent="0.2">
      <c r="A117" t="s">
        <v>343</v>
      </c>
      <c r="B117" t="s">
        <v>356</v>
      </c>
      <c r="C117" t="s">
        <v>357</v>
      </c>
      <c r="D117" s="8">
        <f>SUM(Table3253[[#This Row],[0]:[90]])</f>
        <v>5769054</v>
      </c>
      <c r="E117" s="9">
        <f>SUM(Table3253[[#This Row],[0]:[15]])</f>
        <v>972876</v>
      </c>
      <c r="F117" s="8">
        <f>SUM(Table3253[[#This Row],[16]:[64]])</f>
        <v>3495012</v>
      </c>
      <c r="G117" s="8">
        <f>SUM(Table3253[[#This Row],[65]:[90]])</f>
        <v>1301166</v>
      </c>
      <c r="H117" s="8">
        <f>SUM(Table3253[[#This Row],[85]:[90]])</f>
        <v>181695</v>
      </c>
      <c r="I117" s="9">
        <f>SUM(Table3253[[#This Row],[0]:[17]])</f>
        <v>1096731</v>
      </c>
      <c r="J117" s="8">
        <f>SUM(Table3253[[#This Row],[18]:[64]])</f>
        <v>3371157</v>
      </c>
      <c r="K117" s="9">
        <f>SUM(Table3253[[#This Row],[0]:[4]])</f>
        <v>271938</v>
      </c>
      <c r="L117" s="8">
        <f>SUM(Table3253[[#This Row],[5]:[15]])</f>
        <v>700938</v>
      </c>
      <c r="M117" s="8">
        <f>SUM(Table3253[[#This Row],[16]:[24]])</f>
        <v>593971</v>
      </c>
      <c r="N117" s="8">
        <f>SUM(Table3253[[#This Row],[25]:[49]])</f>
        <v>1721638</v>
      </c>
      <c r="O117" s="8">
        <f>SUM(Table3253[[#This Row],[50]:[64]])</f>
        <v>1179403</v>
      </c>
      <c r="P117" s="8">
        <f>SUM(Table3253[[#This Row],[65]:[74]])</f>
        <v>653682</v>
      </c>
      <c r="Q117" s="8">
        <f>SUM(Table3253[[#This Row],[75]:[84]])</f>
        <v>465789</v>
      </c>
      <c r="R117" s="9">
        <f>SUM(Table3253[[#This Row],[5]:[9]])</f>
        <v>308084</v>
      </c>
      <c r="S117" s="8">
        <f>SUM(Table3253[[#This Row],[10]:[14]])</f>
        <v>329051</v>
      </c>
      <c r="T117" s="8">
        <f>SUM(Table3253[[#This Row],[15]:[19]])</f>
        <v>323321</v>
      </c>
      <c r="U117" s="8">
        <f>SUM(Table3253[[#This Row],[20]:[24]])</f>
        <v>334453</v>
      </c>
      <c r="V117" s="8">
        <f>SUM(Table3253[[#This Row],[25]:[29]])</f>
        <v>331507</v>
      </c>
      <c r="W117" s="8">
        <f>SUM(Table3253[[#This Row],[30]:[34]])</f>
        <v>361435</v>
      </c>
      <c r="X117" s="8">
        <f>SUM(Table3253[[#This Row],[35]:[39]])</f>
        <v>352609</v>
      </c>
      <c r="Y117" s="8">
        <f>SUM(Table3253[[#This Row],[40]:[44]])</f>
        <v>341838</v>
      </c>
      <c r="Z117" s="8">
        <f>SUM(Table3253[[#This Row],[45]:[49]])</f>
        <v>334249</v>
      </c>
      <c r="AA117" s="8">
        <f>SUM(Table3253[[#This Row],[50]:[54]])</f>
        <v>391082</v>
      </c>
      <c r="AB117" s="8">
        <f>SUM(Table3253[[#This Row],[55]:[59]])</f>
        <v>412544</v>
      </c>
      <c r="AC117" s="8">
        <f>SUM(Table3253[[#This Row],[60]:[64]])</f>
        <v>375777</v>
      </c>
      <c r="AD117" s="8">
        <f>SUM(Table3253[[#This Row],[65]:[69]])</f>
        <v>328882</v>
      </c>
      <c r="AE117" s="8">
        <f>SUM(Table3253[[#This Row],[70]:[74]])</f>
        <v>324800</v>
      </c>
      <c r="AF117" s="8">
        <f>SUM(Table3253[[#This Row],[75]:[79]])</f>
        <v>288132</v>
      </c>
      <c r="AG117" s="8">
        <f>SUM(Table3253[[#This Row],[80]:[84]])</f>
        <v>177657</v>
      </c>
      <c r="AH117" s="8">
        <f>SUM(Table3253[[#This Row],[85]:[89]])</f>
        <v>113132</v>
      </c>
      <c r="AI117" s="8">
        <f>Table3253[[#This Row],[90]]</f>
        <v>68563</v>
      </c>
      <c r="AJ117" s="9">
        <v>51331</v>
      </c>
      <c r="AK117" s="8">
        <v>52386</v>
      </c>
      <c r="AL117" s="8">
        <v>54224</v>
      </c>
      <c r="AM117" s="8">
        <v>56337</v>
      </c>
      <c r="AN117" s="8">
        <v>57660</v>
      </c>
      <c r="AO117" s="8">
        <v>58700</v>
      </c>
      <c r="AP117" s="8">
        <v>61686</v>
      </c>
      <c r="AQ117" s="8">
        <v>61378</v>
      </c>
      <c r="AR117" s="8">
        <v>62238</v>
      </c>
      <c r="AS117" s="8">
        <v>64082</v>
      </c>
      <c r="AT117" s="8">
        <v>66524</v>
      </c>
      <c r="AU117" s="8">
        <v>66349</v>
      </c>
      <c r="AV117" s="8">
        <v>65760</v>
      </c>
      <c r="AW117" s="8">
        <v>64641</v>
      </c>
      <c r="AX117" s="8">
        <v>65777</v>
      </c>
      <c r="AY117" s="8">
        <v>63803</v>
      </c>
      <c r="AZ117" s="8">
        <v>61680</v>
      </c>
      <c r="BA117" s="8">
        <v>62175</v>
      </c>
      <c r="BB117" s="8">
        <v>63940</v>
      </c>
      <c r="BC117" s="8">
        <v>71723</v>
      </c>
      <c r="BD117" s="8">
        <v>69068</v>
      </c>
      <c r="BE117" s="8">
        <v>66536</v>
      </c>
      <c r="BF117" s="8">
        <v>66938</v>
      </c>
      <c r="BG117" s="8">
        <v>66932</v>
      </c>
      <c r="BH117" s="8">
        <v>64979</v>
      </c>
      <c r="BI117" s="8">
        <v>66080</v>
      </c>
      <c r="BJ117" s="8">
        <v>64008</v>
      </c>
      <c r="BK117" s="8">
        <v>65294</v>
      </c>
      <c r="BL117" s="8">
        <v>68358</v>
      </c>
      <c r="BM117" s="8">
        <v>67767</v>
      </c>
      <c r="BN117" s="8">
        <v>70334</v>
      </c>
      <c r="BO117" s="8">
        <v>72036</v>
      </c>
      <c r="BP117" s="8">
        <v>72743</v>
      </c>
      <c r="BQ117" s="8">
        <v>72750</v>
      </c>
      <c r="BR117" s="8">
        <v>73572</v>
      </c>
      <c r="BS117" s="8">
        <v>71926</v>
      </c>
      <c r="BT117" s="8">
        <v>70871</v>
      </c>
      <c r="BU117" s="8">
        <v>70922</v>
      </c>
      <c r="BV117" s="8">
        <v>69578</v>
      </c>
      <c r="BW117" s="8">
        <v>69312</v>
      </c>
      <c r="BX117" s="8">
        <v>69727</v>
      </c>
      <c r="BY117" s="8">
        <v>70441</v>
      </c>
      <c r="BZ117" s="8">
        <v>70866</v>
      </c>
      <c r="CA117" s="8">
        <v>68064</v>
      </c>
      <c r="CB117" s="8">
        <v>62740</v>
      </c>
      <c r="CC117" s="8">
        <v>62549</v>
      </c>
      <c r="CD117" s="8">
        <v>64087</v>
      </c>
      <c r="CE117" s="8">
        <v>66346</v>
      </c>
      <c r="CF117" s="8">
        <v>68922</v>
      </c>
      <c r="CG117" s="8">
        <v>72345</v>
      </c>
      <c r="CH117" s="8">
        <v>75579</v>
      </c>
      <c r="CI117" s="8">
        <v>78672</v>
      </c>
      <c r="CJ117" s="8">
        <v>77304</v>
      </c>
      <c r="CK117" s="8">
        <v>79728</v>
      </c>
      <c r="CL117" s="8">
        <v>79799</v>
      </c>
      <c r="CM117" s="8">
        <v>82312</v>
      </c>
      <c r="CN117" s="8">
        <v>82810</v>
      </c>
      <c r="CO117" s="8">
        <v>83312</v>
      </c>
      <c r="CP117" s="8">
        <v>83308</v>
      </c>
      <c r="CQ117" s="8">
        <v>80802</v>
      </c>
      <c r="CR117" s="8">
        <v>79876</v>
      </c>
      <c r="CS117" s="8">
        <v>77301</v>
      </c>
      <c r="CT117" s="8">
        <v>74399</v>
      </c>
      <c r="CU117" s="8">
        <v>72915</v>
      </c>
      <c r="CV117" s="8">
        <v>71286</v>
      </c>
      <c r="CW117" s="8">
        <v>69036</v>
      </c>
      <c r="CX117" s="8">
        <v>65826</v>
      </c>
      <c r="CY117" s="8">
        <v>64357</v>
      </c>
      <c r="CZ117" s="8">
        <v>65361</v>
      </c>
      <c r="DA117" s="8">
        <v>64302</v>
      </c>
      <c r="DB117" s="8">
        <v>62545</v>
      </c>
      <c r="DC117" s="8">
        <v>62847</v>
      </c>
      <c r="DD117" s="8">
        <v>64232</v>
      </c>
      <c r="DE117" s="8">
        <v>65636</v>
      </c>
      <c r="DF117" s="8">
        <v>69540</v>
      </c>
      <c r="DG117" s="8">
        <v>74797</v>
      </c>
      <c r="DH117" s="8">
        <v>56960</v>
      </c>
      <c r="DI117" s="8">
        <v>54812</v>
      </c>
      <c r="DJ117" s="8">
        <v>53193</v>
      </c>
      <c r="DK117" s="8">
        <v>48370</v>
      </c>
      <c r="DL117" s="8">
        <v>41736</v>
      </c>
      <c r="DM117" s="8">
        <v>35580</v>
      </c>
      <c r="DN117" s="8">
        <v>35398</v>
      </c>
      <c r="DO117" s="8">
        <v>33817</v>
      </c>
      <c r="DP117" s="8">
        <v>31126</v>
      </c>
      <c r="DQ117" s="8">
        <v>28458</v>
      </c>
      <c r="DR117" s="8">
        <v>25223</v>
      </c>
      <c r="DS117" s="8">
        <v>22737</v>
      </c>
      <c r="DT117" s="8">
        <v>19496</v>
      </c>
      <c r="DU117" s="8">
        <v>17218</v>
      </c>
      <c r="DV117" s="8">
        <v>68563</v>
      </c>
      <c r="DW117" s="8">
        <f t="shared" si="4"/>
        <v>3495012</v>
      </c>
      <c r="DX117" s="8">
        <f t="shared" si="5"/>
        <v>470116</v>
      </c>
      <c r="DY117" s="8">
        <f t="shared" si="6"/>
        <v>1721638</v>
      </c>
      <c r="DZ117" s="8">
        <f t="shared" si="7"/>
        <v>1179403</v>
      </c>
    </row>
    <row r="118" spans="1:130" x14ac:dyDescent="0.2">
      <c r="A118" t="s">
        <v>343</v>
      </c>
      <c r="B118" t="s">
        <v>358</v>
      </c>
      <c r="C118" t="s">
        <v>359</v>
      </c>
      <c r="D118" s="8">
        <f>SUM(Table3253[[#This Row],[0]:[90]])</f>
        <v>6020253</v>
      </c>
      <c r="E118" s="9">
        <f>SUM(Table3253[[#This Row],[0]:[15]])</f>
        <v>1161550</v>
      </c>
      <c r="F118" s="8">
        <f>SUM(Table3253[[#This Row],[16]:[64]])</f>
        <v>3720625</v>
      </c>
      <c r="G118" s="8">
        <f>SUM(Table3253[[#This Row],[65]:[90]])</f>
        <v>1138078</v>
      </c>
      <c r="H118" s="8">
        <f>SUM(Table3253[[#This Row],[85]:[90]])</f>
        <v>153507</v>
      </c>
      <c r="I118" s="9">
        <f>SUM(Table3253[[#This Row],[0]:[17]])</f>
        <v>1307725</v>
      </c>
      <c r="J118" s="8">
        <f>SUM(Table3253[[#This Row],[18]:[64]])</f>
        <v>3574450</v>
      </c>
      <c r="K118" s="9">
        <f>SUM(Table3253[[#This Row],[0]:[4]])</f>
        <v>334815</v>
      </c>
      <c r="L118" s="8">
        <f>SUM(Table3253[[#This Row],[5]:[15]])</f>
        <v>826735</v>
      </c>
      <c r="M118" s="8">
        <f>SUM(Table3253[[#This Row],[16]:[24]])</f>
        <v>656399</v>
      </c>
      <c r="N118" s="8">
        <f>SUM(Table3253[[#This Row],[25]:[49]])</f>
        <v>1902508</v>
      </c>
      <c r="O118" s="8">
        <f>SUM(Table3253[[#This Row],[50]:[64]])</f>
        <v>1161718</v>
      </c>
      <c r="P118" s="8">
        <f>SUM(Table3253[[#This Row],[65]:[74]])</f>
        <v>580451</v>
      </c>
      <c r="Q118" s="8">
        <f>SUM(Table3253[[#This Row],[75]:[84]])</f>
        <v>404120</v>
      </c>
      <c r="R118" s="9">
        <f>SUM(Table3253[[#This Row],[5]:[9]])</f>
        <v>368506</v>
      </c>
      <c r="S118" s="8">
        <f>SUM(Table3253[[#This Row],[10]:[14]])</f>
        <v>384570</v>
      </c>
      <c r="T118" s="8">
        <f>SUM(Table3253[[#This Row],[15]:[19]])</f>
        <v>364912</v>
      </c>
      <c r="U118" s="8">
        <f>SUM(Table3253[[#This Row],[20]:[24]])</f>
        <v>365146</v>
      </c>
      <c r="V118" s="8">
        <f>SUM(Table3253[[#This Row],[25]:[29]])</f>
        <v>374488</v>
      </c>
      <c r="W118" s="8">
        <f>SUM(Table3253[[#This Row],[30]:[34]])</f>
        <v>406071</v>
      </c>
      <c r="X118" s="8">
        <f>SUM(Table3253[[#This Row],[35]:[39]])</f>
        <v>394344</v>
      </c>
      <c r="Y118" s="8">
        <f>SUM(Table3253[[#This Row],[40]:[44]])</f>
        <v>373060</v>
      </c>
      <c r="Z118" s="8">
        <f>SUM(Table3253[[#This Row],[45]:[49]])</f>
        <v>354545</v>
      </c>
      <c r="AA118" s="8">
        <f>SUM(Table3253[[#This Row],[50]:[54]])</f>
        <v>408245</v>
      </c>
      <c r="AB118" s="8">
        <f>SUM(Table3253[[#This Row],[55]:[59]])</f>
        <v>400896</v>
      </c>
      <c r="AC118" s="8">
        <f>SUM(Table3253[[#This Row],[60]:[64]])</f>
        <v>352577</v>
      </c>
      <c r="AD118" s="8">
        <f>SUM(Table3253[[#This Row],[65]:[69]])</f>
        <v>298524</v>
      </c>
      <c r="AE118" s="8">
        <f>SUM(Table3253[[#This Row],[70]:[74]])</f>
        <v>281927</v>
      </c>
      <c r="AF118" s="8">
        <f>SUM(Table3253[[#This Row],[75]:[79]])</f>
        <v>245580</v>
      </c>
      <c r="AG118" s="8">
        <f>SUM(Table3253[[#This Row],[80]:[84]])</f>
        <v>158540</v>
      </c>
      <c r="AH118" s="8">
        <f>SUM(Table3253[[#This Row],[85]:[89]])</f>
        <v>98343</v>
      </c>
      <c r="AI118" s="8">
        <f>Table3253[[#This Row],[90]]</f>
        <v>55164</v>
      </c>
      <c r="AJ118" s="9">
        <v>64722</v>
      </c>
      <c r="AK118" s="8">
        <v>64578</v>
      </c>
      <c r="AL118" s="8">
        <v>67181</v>
      </c>
      <c r="AM118" s="8">
        <v>68513</v>
      </c>
      <c r="AN118" s="8">
        <v>69821</v>
      </c>
      <c r="AO118" s="8">
        <v>71718</v>
      </c>
      <c r="AP118" s="8">
        <v>73252</v>
      </c>
      <c r="AQ118" s="8">
        <v>72628</v>
      </c>
      <c r="AR118" s="8">
        <v>74472</v>
      </c>
      <c r="AS118" s="8">
        <v>76436</v>
      </c>
      <c r="AT118" s="8">
        <v>77760</v>
      </c>
      <c r="AU118" s="8">
        <v>77621</v>
      </c>
      <c r="AV118" s="8">
        <v>75890</v>
      </c>
      <c r="AW118" s="8">
        <v>76148</v>
      </c>
      <c r="AX118" s="8">
        <v>77151</v>
      </c>
      <c r="AY118" s="8">
        <v>73659</v>
      </c>
      <c r="AZ118" s="8">
        <v>72556</v>
      </c>
      <c r="BA118" s="8">
        <v>73619</v>
      </c>
      <c r="BB118" s="8">
        <v>73179</v>
      </c>
      <c r="BC118" s="8">
        <v>71899</v>
      </c>
      <c r="BD118" s="8">
        <v>72753</v>
      </c>
      <c r="BE118" s="8">
        <v>72595</v>
      </c>
      <c r="BF118" s="8">
        <v>72526</v>
      </c>
      <c r="BG118" s="8">
        <v>73681</v>
      </c>
      <c r="BH118" s="8">
        <v>73591</v>
      </c>
      <c r="BI118" s="8">
        <v>74481</v>
      </c>
      <c r="BJ118" s="8">
        <v>73171</v>
      </c>
      <c r="BK118" s="8">
        <v>73755</v>
      </c>
      <c r="BL118" s="8">
        <v>76157</v>
      </c>
      <c r="BM118" s="8">
        <v>76924</v>
      </c>
      <c r="BN118" s="8">
        <v>80057</v>
      </c>
      <c r="BO118" s="8">
        <v>81669</v>
      </c>
      <c r="BP118" s="8">
        <v>81740</v>
      </c>
      <c r="BQ118" s="8">
        <v>80935</v>
      </c>
      <c r="BR118" s="8">
        <v>81670</v>
      </c>
      <c r="BS118" s="8">
        <v>81178</v>
      </c>
      <c r="BT118" s="8">
        <v>79279</v>
      </c>
      <c r="BU118" s="8">
        <v>79851</v>
      </c>
      <c r="BV118" s="8">
        <v>76708</v>
      </c>
      <c r="BW118" s="8">
        <v>77328</v>
      </c>
      <c r="BX118" s="8">
        <v>76213</v>
      </c>
      <c r="BY118" s="8">
        <v>76757</v>
      </c>
      <c r="BZ118" s="8">
        <v>78007</v>
      </c>
      <c r="CA118" s="8">
        <v>73761</v>
      </c>
      <c r="CB118" s="8">
        <v>68322</v>
      </c>
      <c r="CC118" s="8">
        <v>67110</v>
      </c>
      <c r="CD118" s="8">
        <v>69369</v>
      </c>
      <c r="CE118" s="8">
        <v>70301</v>
      </c>
      <c r="CF118" s="8">
        <v>71946</v>
      </c>
      <c r="CG118" s="8">
        <v>75819</v>
      </c>
      <c r="CH118" s="8">
        <v>79287</v>
      </c>
      <c r="CI118" s="8">
        <v>82427</v>
      </c>
      <c r="CJ118" s="8">
        <v>81396</v>
      </c>
      <c r="CK118" s="8">
        <v>82891</v>
      </c>
      <c r="CL118" s="8">
        <v>82244</v>
      </c>
      <c r="CM118" s="8">
        <v>82259</v>
      </c>
      <c r="CN118" s="8">
        <v>81159</v>
      </c>
      <c r="CO118" s="8">
        <v>80865</v>
      </c>
      <c r="CP118" s="8">
        <v>79268</v>
      </c>
      <c r="CQ118" s="8">
        <v>77345</v>
      </c>
      <c r="CR118" s="8">
        <v>76351</v>
      </c>
      <c r="CS118" s="8">
        <v>73372</v>
      </c>
      <c r="CT118" s="8">
        <v>69317</v>
      </c>
      <c r="CU118" s="8">
        <v>67527</v>
      </c>
      <c r="CV118" s="8">
        <v>66010</v>
      </c>
      <c r="CW118" s="8">
        <v>63263</v>
      </c>
      <c r="CX118" s="8">
        <v>60248</v>
      </c>
      <c r="CY118" s="8">
        <v>58321</v>
      </c>
      <c r="CZ118" s="8">
        <v>58898</v>
      </c>
      <c r="DA118" s="8">
        <v>57794</v>
      </c>
      <c r="DB118" s="8">
        <v>55581</v>
      </c>
      <c r="DC118" s="8">
        <v>55236</v>
      </c>
      <c r="DD118" s="8">
        <v>56118</v>
      </c>
      <c r="DE118" s="8">
        <v>56672</v>
      </c>
      <c r="DF118" s="8">
        <v>58320</v>
      </c>
      <c r="DG118" s="8">
        <v>61019</v>
      </c>
      <c r="DH118" s="8">
        <v>47696</v>
      </c>
      <c r="DI118" s="8">
        <v>47121</v>
      </c>
      <c r="DJ118" s="8">
        <v>47302</v>
      </c>
      <c r="DK118" s="8">
        <v>42442</v>
      </c>
      <c r="DL118" s="8">
        <v>36947</v>
      </c>
      <c r="DM118" s="8">
        <v>31942</v>
      </c>
      <c r="DN118" s="8">
        <v>31487</v>
      </c>
      <c r="DO118" s="8">
        <v>30196</v>
      </c>
      <c r="DP118" s="8">
        <v>27968</v>
      </c>
      <c r="DQ118" s="8">
        <v>25518</v>
      </c>
      <c r="DR118" s="8">
        <v>22438</v>
      </c>
      <c r="DS118" s="8">
        <v>19559</v>
      </c>
      <c r="DT118" s="8">
        <v>16514</v>
      </c>
      <c r="DU118" s="8">
        <v>14314</v>
      </c>
      <c r="DV118" s="8">
        <v>55164</v>
      </c>
      <c r="DW118" s="8">
        <f t="shared" si="4"/>
        <v>3720625</v>
      </c>
      <c r="DX118" s="8">
        <f t="shared" si="5"/>
        <v>510224</v>
      </c>
      <c r="DY118" s="8">
        <f t="shared" si="6"/>
        <v>1902508</v>
      </c>
      <c r="DZ118" s="8">
        <f t="shared" si="7"/>
        <v>1161718</v>
      </c>
    </row>
    <row r="119" spans="1:130" x14ac:dyDescent="0.2">
      <c r="A119" t="s">
        <v>343</v>
      </c>
      <c r="B119" t="s">
        <v>360</v>
      </c>
      <c r="C119" t="s">
        <v>361</v>
      </c>
      <c r="D119" s="8">
        <f>SUM(Table3253[[#This Row],[0]:[90]])</f>
        <v>5541088</v>
      </c>
      <c r="E119" s="9">
        <f>SUM(Table3253[[#This Row],[0]:[15]])</f>
        <v>1026975</v>
      </c>
      <c r="F119" s="8">
        <f>SUM(Table3253[[#This Row],[16]:[64]])</f>
        <v>3451940</v>
      </c>
      <c r="G119" s="8">
        <f>SUM(Table3253[[#This Row],[65]:[90]])</f>
        <v>1062173</v>
      </c>
      <c r="H119" s="8">
        <f>SUM(Table3253[[#This Row],[85]:[90]])</f>
        <v>137292</v>
      </c>
      <c r="I119" s="9">
        <f>SUM(Table3253[[#This Row],[0]:[17]])</f>
        <v>1156699</v>
      </c>
      <c r="J119" s="8">
        <f>SUM(Table3253[[#This Row],[18]:[64]])</f>
        <v>3322216</v>
      </c>
      <c r="K119" s="9">
        <f>SUM(Table3253[[#This Row],[0]:[4]])</f>
        <v>295901</v>
      </c>
      <c r="L119" s="8">
        <f>SUM(Table3253[[#This Row],[5]:[15]])</f>
        <v>731074</v>
      </c>
      <c r="M119" s="8">
        <f>SUM(Table3253[[#This Row],[16]:[24]])</f>
        <v>614694</v>
      </c>
      <c r="N119" s="8">
        <f>SUM(Table3253[[#This Row],[25]:[49]])</f>
        <v>1744530</v>
      </c>
      <c r="O119" s="8">
        <f>SUM(Table3253[[#This Row],[50]:[64]])</f>
        <v>1092716</v>
      </c>
      <c r="P119" s="8">
        <f>SUM(Table3253[[#This Row],[65]:[74]])</f>
        <v>556051</v>
      </c>
      <c r="Q119" s="8">
        <f>SUM(Table3253[[#This Row],[75]:[84]])</f>
        <v>368830</v>
      </c>
      <c r="R119" s="9">
        <f>SUM(Table3253[[#This Row],[5]:[9]])</f>
        <v>325662</v>
      </c>
      <c r="S119" s="8">
        <f>SUM(Table3253[[#This Row],[10]:[14]])</f>
        <v>340285</v>
      </c>
      <c r="T119" s="8">
        <f>SUM(Table3253[[#This Row],[15]:[19]])</f>
        <v>331159</v>
      </c>
      <c r="U119" s="8">
        <f>SUM(Table3253[[#This Row],[20]:[24]])</f>
        <v>348662</v>
      </c>
      <c r="V119" s="8">
        <f>SUM(Table3253[[#This Row],[25]:[29]])</f>
        <v>351804</v>
      </c>
      <c r="W119" s="8">
        <f>SUM(Table3253[[#This Row],[30]:[34]])</f>
        <v>374698</v>
      </c>
      <c r="X119" s="8">
        <f>SUM(Table3253[[#This Row],[35]:[39]])</f>
        <v>359729</v>
      </c>
      <c r="Y119" s="8">
        <f>SUM(Table3253[[#This Row],[40]:[44]])</f>
        <v>337166</v>
      </c>
      <c r="Z119" s="8">
        <f>SUM(Table3253[[#This Row],[45]:[49]])</f>
        <v>321133</v>
      </c>
      <c r="AA119" s="8">
        <f>SUM(Table3253[[#This Row],[50]:[54]])</f>
        <v>376969</v>
      </c>
      <c r="AB119" s="8">
        <f>SUM(Table3253[[#This Row],[55]:[59]])</f>
        <v>377032</v>
      </c>
      <c r="AC119" s="8">
        <f>SUM(Table3253[[#This Row],[60]:[64]])</f>
        <v>338715</v>
      </c>
      <c r="AD119" s="8">
        <f>SUM(Table3253[[#This Row],[65]:[69]])</f>
        <v>286662</v>
      </c>
      <c r="AE119" s="8">
        <f>SUM(Table3253[[#This Row],[70]:[74]])</f>
        <v>269389</v>
      </c>
      <c r="AF119" s="8">
        <f>SUM(Table3253[[#This Row],[75]:[79]])</f>
        <v>226823</v>
      </c>
      <c r="AG119" s="8">
        <f>SUM(Table3253[[#This Row],[80]:[84]])</f>
        <v>142007</v>
      </c>
      <c r="AH119" s="8">
        <f>SUM(Table3253[[#This Row],[85]:[89]])</f>
        <v>89199</v>
      </c>
      <c r="AI119" s="8">
        <f>Table3253[[#This Row],[90]]</f>
        <v>48093</v>
      </c>
      <c r="AJ119" s="9">
        <v>56771</v>
      </c>
      <c r="AK119" s="8">
        <v>56699</v>
      </c>
      <c r="AL119" s="8">
        <v>59955</v>
      </c>
      <c r="AM119" s="8">
        <v>60840</v>
      </c>
      <c r="AN119" s="8">
        <v>61636</v>
      </c>
      <c r="AO119" s="8">
        <v>63655</v>
      </c>
      <c r="AP119" s="8">
        <v>65155</v>
      </c>
      <c r="AQ119" s="8">
        <v>64846</v>
      </c>
      <c r="AR119" s="8">
        <v>64995</v>
      </c>
      <c r="AS119" s="8">
        <v>67011</v>
      </c>
      <c r="AT119" s="8">
        <v>68586</v>
      </c>
      <c r="AU119" s="8">
        <v>68424</v>
      </c>
      <c r="AV119" s="8">
        <v>68177</v>
      </c>
      <c r="AW119" s="8">
        <v>67699</v>
      </c>
      <c r="AX119" s="8">
        <v>67399</v>
      </c>
      <c r="AY119" s="8">
        <v>65127</v>
      </c>
      <c r="AZ119" s="8">
        <v>64403</v>
      </c>
      <c r="BA119" s="8">
        <v>65321</v>
      </c>
      <c r="BB119" s="8">
        <v>65866</v>
      </c>
      <c r="BC119" s="8">
        <v>70442</v>
      </c>
      <c r="BD119" s="8">
        <v>70966</v>
      </c>
      <c r="BE119" s="8">
        <v>68909</v>
      </c>
      <c r="BF119" s="8">
        <v>68882</v>
      </c>
      <c r="BG119" s="8">
        <v>69685</v>
      </c>
      <c r="BH119" s="8">
        <v>70220</v>
      </c>
      <c r="BI119" s="8">
        <v>69907</v>
      </c>
      <c r="BJ119" s="8">
        <v>68051</v>
      </c>
      <c r="BK119" s="8">
        <v>69352</v>
      </c>
      <c r="BL119" s="8">
        <v>71962</v>
      </c>
      <c r="BM119" s="8">
        <v>72532</v>
      </c>
      <c r="BN119" s="8">
        <v>74499</v>
      </c>
      <c r="BO119" s="8">
        <v>75721</v>
      </c>
      <c r="BP119" s="8">
        <v>74979</v>
      </c>
      <c r="BQ119" s="8">
        <v>73784</v>
      </c>
      <c r="BR119" s="8">
        <v>75715</v>
      </c>
      <c r="BS119" s="8">
        <v>73923</v>
      </c>
      <c r="BT119" s="8">
        <v>73322</v>
      </c>
      <c r="BU119" s="8">
        <v>72462</v>
      </c>
      <c r="BV119" s="8">
        <v>70184</v>
      </c>
      <c r="BW119" s="8">
        <v>69838</v>
      </c>
      <c r="BX119" s="8">
        <v>69399</v>
      </c>
      <c r="BY119" s="8">
        <v>70060</v>
      </c>
      <c r="BZ119" s="8">
        <v>69852</v>
      </c>
      <c r="CA119" s="8">
        <v>66586</v>
      </c>
      <c r="CB119" s="8">
        <v>61269</v>
      </c>
      <c r="CC119" s="8">
        <v>60114</v>
      </c>
      <c r="CD119" s="8">
        <v>62403</v>
      </c>
      <c r="CE119" s="8">
        <v>63749</v>
      </c>
      <c r="CF119" s="8">
        <v>65388</v>
      </c>
      <c r="CG119" s="8">
        <v>69479</v>
      </c>
      <c r="CH119" s="8">
        <v>72884</v>
      </c>
      <c r="CI119" s="8">
        <v>76854</v>
      </c>
      <c r="CJ119" s="8">
        <v>74824</v>
      </c>
      <c r="CK119" s="8">
        <v>76204</v>
      </c>
      <c r="CL119" s="8">
        <v>76203</v>
      </c>
      <c r="CM119" s="8">
        <v>76279</v>
      </c>
      <c r="CN119" s="8">
        <v>75509</v>
      </c>
      <c r="CO119" s="8">
        <v>75931</v>
      </c>
      <c r="CP119" s="8">
        <v>75339</v>
      </c>
      <c r="CQ119" s="8">
        <v>73974</v>
      </c>
      <c r="CR119" s="8">
        <v>72555</v>
      </c>
      <c r="CS119" s="8">
        <v>69631</v>
      </c>
      <c r="CT119" s="8">
        <v>66926</v>
      </c>
      <c r="CU119" s="8">
        <v>65414</v>
      </c>
      <c r="CV119" s="8">
        <v>64189</v>
      </c>
      <c r="CW119" s="8">
        <v>61115</v>
      </c>
      <c r="CX119" s="8">
        <v>58904</v>
      </c>
      <c r="CY119" s="8">
        <v>55728</v>
      </c>
      <c r="CZ119" s="8">
        <v>56192</v>
      </c>
      <c r="DA119" s="8">
        <v>54723</v>
      </c>
      <c r="DB119" s="8">
        <v>52520</v>
      </c>
      <c r="DC119" s="8">
        <v>53179</v>
      </c>
      <c r="DD119" s="8">
        <v>53135</v>
      </c>
      <c r="DE119" s="8">
        <v>53961</v>
      </c>
      <c r="DF119" s="8">
        <v>56594</v>
      </c>
      <c r="DG119" s="8">
        <v>60929</v>
      </c>
      <c r="DH119" s="8">
        <v>44502</v>
      </c>
      <c r="DI119" s="8">
        <v>43149</v>
      </c>
      <c r="DJ119" s="8">
        <v>41152</v>
      </c>
      <c r="DK119" s="8">
        <v>37091</v>
      </c>
      <c r="DL119" s="8">
        <v>32202</v>
      </c>
      <c r="DM119" s="8">
        <v>28259</v>
      </c>
      <c r="DN119" s="8">
        <v>28823</v>
      </c>
      <c r="DO119" s="8">
        <v>27216</v>
      </c>
      <c r="DP119" s="8">
        <v>25507</v>
      </c>
      <c r="DQ119" s="8">
        <v>22863</v>
      </c>
      <c r="DR119" s="8">
        <v>20407</v>
      </c>
      <c r="DS119" s="8">
        <v>17859</v>
      </c>
      <c r="DT119" s="8">
        <v>15172</v>
      </c>
      <c r="DU119" s="8">
        <v>12898</v>
      </c>
      <c r="DV119" s="8">
        <v>48093</v>
      </c>
      <c r="DW119" s="8">
        <f t="shared" si="4"/>
        <v>3451940</v>
      </c>
      <c r="DX119" s="8">
        <f t="shared" si="5"/>
        <v>484970</v>
      </c>
      <c r="DY119" s="8">
        <f t="shared" si="6"/>
        <v>1744530</v>
      </c>
      <c r="DZ119" s="8">
        <f t="shared" si="7"/>
        <v>1092716</v>
      </c>
    </row>
    <row r="120" spans="1:130" x14ac:dyDescent="0.2">
      <c r="A120" t="s">
        <v>362</v>
      </c>
      <c r="B120" t="s">
        <v>363</v>
      </c>
      <c r="C120" t="s">
        <v>364</v>
      </c>
      <c r="D120" s="8">
        <f>SUM(Table3253[[#This Row],[0]:[90]])</f>
        <v>57144395</v>
      </c>
      <c r="E120" s="9">
        <f>SUM(Table3253[[#This Row],[0]:[15]])</f>
        <v>10581013</v>
      </c>
      <c r="F120" s="8">
        <f>SUM(Table3253[[#This Row],[16]:[64]])</f>
        <v>35932530</v>
      </c>
      <c r="G120" s="8">
        <f>SUM(Table3253[[#This Row],[65]:[90]])</f>
        <v>10630852</v>
      </c>
      <c r="H120" s="8">
        <f>SUM(Table3253[[#This Row],[85]:[90]])</f>
        <v>1424926</v>
      </c>
      <c r="I120" s="9">
        <f>SUM(Table3253[[#This Row],[0]:[17]])</f>
        <v>11901267</v>
      </c>
      <c r="J120" s="8">
        <f>SUM(Table3253[[#This Row],[18]:[64]])</f>
        <v>34612276</v>
      </c>
      <c r="K120" s="9">
        <f>SUM(Table3253[[#This Row],[0]:[4]])</f>
        <v>3066929</v>
      </c>
      <c r="L120" s="8">
        <f>SUM(Table3253[[#This Row],[5]:[15]])</f>
        <v>7514084</v>
      </c>
      <c r="M120" s="8">
        <f>SUM(Table3253[[#This Row],[16]:[24]])</f>
        <v>6075899</v>
      </c>
      <c r="N120" s="8">
        <f>SUM(Table3253[[#This Row],[25]:[49]])</f>
        <v>18755104</v>
      </c>
      <c r="O120" s="8">
        <f>SUM(Table3253[[#This Row],[50]:[64]])</f>
        <v>11101527</v>
      </c>
      <c r="P120" s="8">
        <f>SUM(Table3253[[#This Row],[65]:[74]])</f>
        <v>5484121</v>
      </c>
      <c r="Q120" s="8">
        <f>SUM(Table3253[[#This Row],[75]:[84]])</f>
        <v>3721805</v>
      </c>
      <c r="R120" s="9">
        <f>SUM(Table3253[[#This Row],[5]:[9]])</f>
        <v>3343172</v>
      </c>
      <c r="S120" s="8">
        <f>SUM(Table3253[[#This Row],[10]:[14]])</f>
        <v>3498982</v>
      </c>
      <c r="T120" s="8">
        <f>SUM(Table3253[[#This Row],[15]:[19]])</f>
        <v>3308867</v>
      </c>
      <c r="U120" s="8">
        <f>SUM(Table3253[[#This Row],[20]:[24]])</f>
        <v>3438962</v>
      </c>
      <c r="V120" s="8">
        <f>SUM(Table3253[[#This Row],[25]:[29]])</f>
        <v>3726412</v>
      </c>
      <c r="W120" s="8">
        <f>SUM(Table3253[[#This Row],[30]:[34]])</f>
        <v>3996997</v>
      </c>
      <c r="X120" s="8">
        <f>SUM(Table3253[[#This Row],[35]:[39]])</f>
        <v>3863581</v>
      </c>
      <c r="Y120" s="8">
        <f>SUM(Table3253[[#This Row],[40]:[44]])</f>
        <v>3688046</v>
      </c>
      <c r="Z120" s="8">
        <f>SUM(Table3253[[#This Row],[45]:[49]])</f>
        <v>3480068</v>
      </c>
      <c r="AA120" s="8">
        <f>SUM(Table3253[[#This Row],[50]:[54]])</f>
        <v>3866849</v>
      </c>
      <c r="AB120" s="8">
        <f>SUM(Table3253[[#This Row],[55]:[59]])</f>
        <v>3853841</v>
      </c>
      <c r="AC120" s="8">
        <f>SUM(Table3253[[#This Row],[60]:[64]])</f>
        <v>3380837</v>
      </c>
      <c r="AD120" s="8">
        <f>SUM(Table3253[[#This Row],[65]:[69]])</f>
        <v>2826090</v>
      </c>
      <c r="AE120" s="8">
        <f>SUM(Table3253[[#This Row],[70]:[74]])</f>
        <v>2658031</v>
      </c>
      <c r="AF120" s="8">
        <f>SUM(Table3253[[#This Row],[75]:[79]])</f>
        <v>2284025</v>
      </c>
      <c r="AG120" s="8">
        <f>SUM(Table3253[[#This Row],[80]:[84]])</f>
        <v>1437780</v>
      </c>
      <c r="AH120" s="8">
        <f>SUM(Table3253[[#This Row],[85]:[89]])</f>
        <v>904598</v>
      </c>
      <c r="AI120" s="8">
        <f>Table3253[[#This Row],[90]]</f>
        <v>520328</v>
      </c>
      <c r="AJ120" s="9">
        <v>596078</v>
      </c>
      <c r="AK120" s="8">
        <v>592241</v>
      </c>
      <c r="AL120" s="8">
        <v>615294</v>
      </c>
      <c r="AM120" s="8">
        <v>627246</v>
      </c>
      <c r="AN120" s="8">
        <v>636070</v>
      </c>
      <c r="AO120" s="8">
        <v>651922</v>
      </c>
      <c r="AP120" s="8">
        <v>670439</v>
      </c>
      <c r="AQ120" s="8">
        <v>664991</v>
      </c>
      <c r="AR120" s="8">
        <v>669118</v>
      </c>
      <c r="AS120" s="8">
        <v>686702</v>
      </c>
      <c r="AT120" s="8">
        <v>705278</v>
      </c>
      <c r="AU120" s="8">
        <v>706132</v>
      </c>
      <c r="AV120" s="8">
        <v>697197</v>
      </c>
      <c r="AW120" s="8">
        <v>692088</v>
      </c>
      <c r="AX120" s="8">
        <v>698287</v>
      </c>
      <c r="AY120" s="8">
        <v>671930</v>
      </c>
      <c r="AZ120" s="8">
        <v>659339</v>
      </c>
      <c r="BA120" s="8">
        <v>660915</v>
      </c>
      <c r="BB120" s="8">
        <v>657985</v>
      </c>
      <c r="BC120" s="8">
        <v>658698</v>
      </c>
      <c r="BD120" s="8">
        <v>663681</v>
      </c>
      <c r="BE120" s="8">
        <v>665993</v>
      </c>
      <c r="BF120" s="8">
        <v>679765</v>
      </c>
      <c r="BG120" s="8">
        <v>709877</v>
      </c>
      <c r="BH120" s="8">
        <v>719646</v>
      </c>
      <c r="BI120" s="8">
        <v>734911</v>
      </c>
      <c r="BJ120" s="8">
        <v>725476</v>
      </c>
      <c r="BK120" s="8">
        <v>739566</v>
      </c>
      <c r="BL120" s="8">
        <v>761533</v>
      </c>
      <c r="BM120" s="8">
        <v>764926</v>
      </c>
      <c r="BN120" s="8">
        <v>789248</v>
      </c>
      <c r="BO120" s="8">
        <v>801659</v>
      </c>
      <c r="BP120" s="8">
        <v>802053</v>
      </c>
      <c r="BQ120" s="8">
        <v>797169</v>
      </c>
      <c r="BR120" s="8">
        <v>806868</v>
      </c>
      <c r="BS120" s="8">
        <v>788889</v>
      </c>
      <c r="BT120" s="8">
        <v>783010</v>
      </c>
      <c r="BU120" s="8">
        <v>779757</v>
      </c>
      <c r="BV120" s="8">
        <v>755755</v>
      </c>
      <c r="BW120" s="8">
        <v>756170</v>
      </c>
      <c r="BX120" s="8">
        <v>752329</v>
      </c>
      <c r="BY120" s="8">
        <v>760406</v>
      </c>
      <c r="BZ120" s="8">
        <v>763112</v>
      </c>
      <c r="CA120" s="8">
        <v>731441</v>
      </c>
      <c r="CB120" s="8">
        <v>680758</v>
      </c>
      <c r="CC120" s="8">
        <v>668000</v>
      </c>
      <c r="CD120" s="8">
        <v>681793</v>
      </c>
      <c r="CE120" s="8">
        <v>695789</v>
      </c>
      <c r="CF120" s="8">
        <v>703619</v>
      </c>
      <c r="CG120" s="8">
        <v>730867</v>
      </c>
      <c r="CH120" s="8">
        <v>757584</v>
      </c>
      <c r="CI120" s="8">
        <v>785128</v>
      </c>
      <c r="CJ120" s="8">
        <v>764851</v>
      </c>
      <c r="CK120" s="8">
        <v>781130</v>
      </c>
      <c r="CL120" s="8">
        <v>778156</v>
      </c>
      <c r="CM120" s="8">
        <v>782293</v>
      </c>
      <c r="CN120" s="8">
        <v>778354</v>
      </c>
      <c r="CO120" s="8">
        <v>778749</v>
      </c>
      <c r="CP120" s="8">
        <v>766689</v>
      </c>
      <c r="CQ120" s="8">
        <v>747756</v>
      </c>
      <c r="CR120" s="8">
        <v>728677</v>
      </c>
      <c r="CS120" s="8">
        <v>700321</v>
      </c>
      <c r="CT120" s="8">
        <v>670199</v>
      </c>
      <c r="CU120" s="8">
        <v>650781</v>
      </c>
      <c r="CV120" s="8">
        <v>630859</v>
      </c>
      <c r="CW120" s="8">
        <v>603142</v>
      </c>
      <c r="CX120" s="8">
        <v>578045</v>
      </c>
      <c r="CY120" s="8">
        <v>553528</v>
      </c>
      <c r="CZ120" s="8">
        <v>551998</v>
      </c>
      <c r="DA120" s="8">
        <v>539377</v>
      </c>
      <c r="DB120" s="8">
        <v>520980</v>
      </c>
      <c r="DC120" s="8">
        <v>520629</v>
      </c>
      <c r="DD120" s="8">
        <v>524755</v>
      </c>
      <c r="DE120" s="8">
        <v>533149</v>
      </c>
      <c r="DF120" s="8">
        <v>558518</v>
      </c>
      <c r="DG120" s="8">
        <v>599552</v>
      </c>
      <c r="DH120" s="8">
        <v>451932</v>
      </c>
      <c r="DI120" s="8">
        <v>430806</v>
      </c>
      <c r="DJ120" s="8">
        <v>421058</v>
      </c>
      <c r="DK120" s="8">
        <v>380677</v>
      </c>
      <c r="DL120" s="8">
        <v>330989</v>
      </c>
      <c r="DM120" s="8">
        <v>286796</v>
      </c>
      <c r="DN120" s="8">
        <v>288687</v>
      </c>
      <c r="DO120" s="8">
        <v>275661</v>
      </c>
      <c r="DP120" s="8">
        <v>255647</v>
      </c>
      <c r="DQ120" s="8">
        <v>230404</v>
      </c>
      <c r="DR120" s="8">
        <v>204970</v>
      </c>
      <c r="DS120" s="8">
        <v>181193</v>
      </c>
      <c r="DT120" s="8">
        <v>154391</v>
      </c>
      <c r="DU120" s="8">
        <v>133640</v>
      </c>
      <c r="DV120" s="8">
        <v>520328</v>
      </c>
      <c r="DW120" s="8">
        <f t="shared" si="4"/>
        <v>35932530</v>
      </c>
      <c r="DX120" s="8">
        <f t="shared" si="5"/>
        <v>4755645</v>
      </c>
      <c r="DY120" s="8">
        <f t="shared" si="6"/>
        <v>18755104</v>
      </c>
      <c r="DZ120" s="8">
        <f t="shared" si="7"/>
        <v>11101527</v>
      </c>
    </row>
  </sheetData>
  <mergeCells count="4">
    <mergeCell ref="D4:G4"/>
    <mergeCell ref="H4:I4"/>
    <mergeCell ref="J4:P4"/>
    <mergeCell ref="Q4:AH4"/>
  </mergeCell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54AC8-80FA-4A5D-A1B1-68B9FCAF6970}">
  <dimension ref="A1:DZ120"/>
  <sheetViews>
    <sheetView workbookViewId="0">
      <pane xSplit="4" ySplit="5" topLeftCell="E6" activePane="bottomRight" state="frozen"/>
      <selection pane="topRight" activeCell="G1" sqref="G1"/>
      <selection pane="bottomLeft" activeCell="A6" sqref="A6"/>
      <selection pane="bottomRight" activeCell="E6" sqref="E6"/>
    </sheetView>
  </sheetViews>
  <sheetFormatPr defaultRowHeight="15" x14ac:dyDescent="0.2"/>
  <cols>
    <col min="1" max="1" width="22.88671875" customWidth="1"/>
    <col min="2" max="2" width="15.44140625" bestFit="1" customWidth="1"/>
    <col min="3" max="3" width="35.109375" bestFit="1" customWidth="1"/>
    <col min="4" max="4" width="9.88671875" bestFit="1" customWidth="1"/>
    <col min="5" max="34" width="8.88671875" customWidth="1"/>
  </cols>
  <sheetData>
    <row r="1" spans="1:130" s="2" customFormat="1" ht="19.5" x14ac:dyDescent="0.3">
      <c r="A1" s="1" t="s">
        <v>366</v>
      </c>
    </row>
    <row r="2" spans="1:130" s="2" customFormat="1" x14ac:dyDescent="0.2">
      <c r="A2" s="2" t="s">
        <v>1</v>
      </c>
    </row>
    <row r="3" spans="1:130" s="2" customFormat="1" x14ac:dyDescent="0.2">
      <c r="A3" s="2" t="s">
        <v>2</v>
      </c>
      <c r="D3" s="2">
        <v>3</v>
      </c>
      <c r="E3" s="2">
        <v>4</v>
      </c>
      <c r="F3" s="2">
        <v>5</v>
      </c>
      <c r="G3" s="2">
        <v>6</v>
      </c>
      <c r="H3" s="2">
        <v>7</v>
      </c>
      <c r="I3" s="2">
        <v>8</v>
      </c>
      <c r="J3" s="2">
        <v>9</v>
      </c>
      <c r="K3" s="2">
        <v>10</v>
      </c>
      <c r="L3" s="2">
        <v>11</v>
      </c>
      <c r="M3" s="2">
        <v>12</v>
      </c>
      <c r="N3" s="2">
        <v>13</v>
      </c>
      <c r="O3" s="2">
        <v>14</v>
      </c>
      <c r="P3" s="2">
        <v>15</v>
      </c>
      <c r="Q3" s="2">
        <v>16</v>
      </c>
      <c r="R3" s="2">
        <v>17</v>
      </c>
      <c r="S3" s="2">
        <v>18</v>
      </c>
      <c r="T3" s="2">
        <v>19</v>
      </c>
      <c r="U3" s="2">
        <v>20</v>
      </c>
      <c r="V3" s="2">
        <v>21</v>
      </c>
      <c r="W3" s="2">
        <v>22</v>
      </c>
      <c r="X3" s="2">
        <v>23</v>
      </c>
      <c r="Y3" s="2">
        <v>24</v>
      </c>
      <c r="Z3" s="2">
        <v>25</v>
      </c>
      <c r="AA3" s="2">
        <v>26</v>
      </c>
      <c r="AB3" s="2">
        <v>27</v>
      </c>
      <c r="AC3" s="2">
        <v>28</v>
      </c>
      <c r="AD3" s="2">
        <v>29</v>
      </c>
      <c r="AE3" s="2">
        <v>30</v>
      </c>
      <c r="AF3" s="2">
        <v>31</v>
      </c>
      <c r="AG3" s="2">
        <v>32</v>
      </c>
      <c r="AH3" s="2">
        <v>33</v>
      </c>
      <c r="AI3" s="2">
        <v>34</v>
      </c>
      <c r="AJ3" s="2">
        <v>35</v>
      </c>
      <c r="AK3" s="2">
        <v>36</v>
      </c>
      <c r="AL3" s="2">
        <v>37</v>
      </c>
      <c r="AM3" s="2">
        <v>38</v>
      </c>
      <c r="AN3" s="2">
        <v>39</v>
      </c>
      <c r="AO3" s="2">
        <v>40</v>
      </c>
      <c r="AP3" s="2">
        <v>41</v>
      </c>
      <c r="AQ3" s="2">
        <v>42</v>
      </c>
      <c r="AR3" s="2">
        <v>43</v>
      </c>
      <c r="AS3" s="2">
        <v>44</v>
      </c>
      <c r="AT3" s="2">
        <v>45</v>
      </c>
      <c r="AU3" s="2">
        <v>46</v>
      </c>
      <c r="AV3" s="2">
        <v>47</v>
      </c>
      <c r="AW3" s="2">
        <v>48</v>
      </c>
      <c r="AX3" s="2">
        <v>49</v>
      </c>
      <c r="AY3" s="2">
        <v>50</v>
      </c>
      <c r="AZ3" s="2">
        <v>51</v>
      </c>
      <c r="BA3" s="2">
        <v>52</v>
      </c>
      <c r="BB3" s="2">
        <v>53</v>
      </c>
      <c r="BC3" s="2">
        <v>54</v>
      </c>
      <c r="BD3" s="2">
        <v>55</v>
      </c>
      <c r="BE3" s="2">
        <v>56</v>
      </c>
      <c r="BF3" s="2">
        <v>57</v>
      </c>
      <c r="BG3" s="2">
        <v>58</v>
      </c>
      <c r="BH3" s="2">
        <v>59</v>
      </c>
      <c r="BI3" s="2">
        <v>60</v>
      </c>
      <c r="BJ3" s="2">
        <v>61</v>
      </c>
      <c r="BK3" s="2">
        <v>62</v>
      </c>
      <c r="BL3" s="2">
        <v>63</v>
      </c>
      <c r="BM3" s="2">
        <v>64</v>
      </c>
      <c r="BN3" s="2">
        <v>65</v>
      </c>
      <c r="BO3" s="2">
        <v>66</v>
      </c>
      <c r="BP3" s="2">
        <v>67</v>
      </c>
      <c r="BQ3" s="2">
        <v>68</v>
      </c>
      <c r="BR3" s="2">
        <v>69</v>
      </c>
      <c r="BS3" s="2">
        <v>70</v>
      </c>
      <c r="BT3" s="2">
        <v>71</v>
      </c>
      <c r="BU3" s="2">
        <v>72</v>
      </c>
      <c r="BV3" s="2">
        <v>73</v>
      </c>
      <c r="BW3" s="2">
        <v>74</v>
      </c>
      <c r="BX3" s="2">
        <v>75</v>
      </c>
      <c r="BY3" s="2">
        <v>76</v>
      </c>
      <c r="BZ3" s="2">
        <v>77</v>
      </c>
      <c r="CA3" s="2">
        <v>78</v>
      </c>
      <c r="CB3" s="2">
        <v>79</v>
      </c>
      <c r="CC3" s="2">
        <v>80</v>
      </c>
      <c r="CD3" s="2">
        <v>81</v>
      </c>
      <c r="CE3" s="2">
        <v>82</v>
      </c>
      <c r="CF3" s="2">
        <v>83</v>
      </c>
      <c r="CG3" s="2">
        <v>84</v>
      </c>
      <c r="CH3" s="2">
        <v>85</v>
      </c>
      <c r="CI3" s="2">
        <v>86</v>
      </c>
      <c r="CJ3" s="2">
        <v>87</v>
      </c>
      <c r="CK3" s="2">
        <v>88</v>
      </c>
      <c r="CL3" s="2">
        <v>89</v>
      </c>
      <c r="CM3" s="2">
        <v>90</v>
      </c>
      <c r="CN3" s="2">
        <v>91</v>
      </c>
      <c r="CO3" s="2">
        <v>92</v>
      </c>
      <c r="CP3" s="2">
        <v>93</v>
      </c>
      <c r="CQ3" s="2">
        <v>94</v>
      </c>
      <c r="CR3" s="2">
        <v>95</v>
      </c>
      <c r="CS3" s="2">
        <v>96</v>
      </c>
      <c r="CT3" s="2">
        <v>97</v>
      </c>
      <c r="CU3" s="2">
        <v>98</v>
      </c>
      <c r="CV3" s="2">
        <v>99</v>
      </c>
      <c r="CW3" s="2">
        <v>100</v>
      </c>
      <c r="CX3" s="2">
        <v>101</v>
      </c>
      <c r="CY3" s="2">
        <v>102</v>
      </c>
      <c r="CZ3" s="2">
        <v>103</v>
      </c>
      <c r="DA3" s="2">
        <v>104</v>
      </c>
      <c r="DB3" s="2">
        <v>105</v>
      </c>
      <c r="DC3" s="2">
        <v>106</v>
      </c>
      <c r="DD3" s="2">
        <v>107</v>
      </c>
      <c r="DE3" s="2">
        <v>108</v>
      </c>
      <c r="DF3" s="2">
        <v>109</v>
      </c>
      <c r="DG3" s="2">
        <v>110</v>
      </c>
      <c r="DH3" s="2">
        <v>111</v>
      </c>
      <c r="DI3" s="2">
        <v>112</v>
      </c>
      <c r="DJ3" s="2">
        <v>113</v>
      </c>
      <c r="DK3" s="2">
        <v>114</v>
      </c>
      <c r="DL3" s="2">
        <v>115</v>
      </c>
      <c r="DM3" s="2">
        <v>116</v>
      </c>
      <c r="DN3" s="2">
        <v>117</v>
      </c>
      <c r="DO3" s="2">
        <v>118</v>
      </c>
      <c r="DP3" s="2">
        <v>119</v>
      </c>
      <c r="DQ3" s="2">
        <v>120</v>
      </c>
      <c r="DR3" s="2">
        <v>121</v>
      </c>
      <c r="DS3" s="2">
        <v>122</v>
      </c>
      <c r="DT3" s="2">
        <v>123</v>
      </c>
      <c r="DU3" s="2">
        <v>124</v>
      </c>
      <c r="DV3" s="2">
        <v>125</v>
      </c>
    </row>
    <row r="4" spans="1:130" s="3" customFormat="1" ht="15.75" x14ac:dyDescent="0.25">
      <c r="D4" s="4" t="s">
        <v>3</v>
      </c>
      <c r="E4" s="4"/>
      <c r="F4" s="4"/>
      <c r="G4" s="4"/>
      <c r="H4" s="4" t="s">
        <v>4</v>
      </c>
      <c r="I4" s="4"/>
      <c r="J4" s="4" t="s">
        <v>5</v>
      </c>
      <c r="K4" s="4"/>
      <c r="L4" s="4"/>
      <c r="M4" s="4"/>
      <c r="N4" s="4"/>
      <c r="O4" s="4"/>
      <c r="P4" s="4"/>
      <c r="Q4" s="4" t="s">
        <v>6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130" s="5" customFormat="1" ht="25.5" x14ac:dyDescent="0.25">
      <c r="A5" s="5" t="s">
        <v>7</v>
      </c>
      <c r="B5" s="5" t="s">
        <v>8</v>
      </c>
      <c r="C5" s="5" t="s">
        <v>9</v>
      </c>
      <c r="D5" s="5" t="s">
        <v>10</v>
      </c>
      <c r="E5" s="6" t="s">
        <v>11</v>
      </c>
      <c r="F5" s="5" t="s">
        <v>12</v>
      </c>
      <c r="G5" s="5" t="s">
        <v>13</v>
      </c>
      <c r="H5" s="5" t="s">
        <v>14</v>
      </c>
      <c r="I5" s="6" t="s">
        <v>15</v>
      </c>
      <c r="J5" s="5" t="s">
        <v>16</v>
      </c>
      <c r="K5" s="6" t="s">
        <v>17</v>
      </c>
      <c r="L5" s="5" t="s">
        <v>18</v>
      </c>
      <c r="M5" s="5" t="s">
        <v>19</v>
      </c>
      <c r="N5" s="5" t="s">
        <v>20</v>
      </c>
      <c r="O5" s="5" t="s">
        <v>21</v>
      </c>
      <c r="P5" s="5" t="s">
        <v>22</v>
      </c>
      <c r="Q5" s="5" t="s">
        <v>23</v>
      </c>
      <c r="R5" s="6" t="s">
        <v>24</v>
      </c>
      <c r="S5" s="5" t="s">
        <v>25</v>
      </c>
      <c r="T5" s="5" t="s">
        <v>26</v>
      </c>
      <c r="U5" s="5" t="s">
        <v>27</v>
      </c>
      <c r="V5" s="5" t="s">
        <v>28</v>
      </c>
      <c r="W5" s="5" t="s">
        <v>29</v>
      </c>
      <c r="X5" s="5" t="s">
        <v>30</v>
      </c>
      <c r="Y5" s="5" t="s">
        <v>31</v>
      </c>
      <c r="Z5" s="5" t="s">
        <v>32</v>
      </c>
      <c r="AA5" s="5" t="s">
        <v>33</v>
      </c>
      <c r="AB5" s="5" t="s">
        <v>34</v>
      </c>
      <c r="AC5" s="5" t="s">
        <v>35</v>
      </c>
      <c r="AD5" s="5" t="s">
        <v>36</v>
      </c>
      <c r="AE5" s="5" t="s">
        <v>37</v>
      </c>
      <c r="AF5" s="5" t="s">
        <v>38</v>
      </c>
      <c r="AG5" s="5" t="s">
        <v>39</v>
      </c>
      <c r="AH5" s="5" t="s">
        <v>40</v>
      </c>
      <c r="AI5" s="5" t="s">
        <v>41</v>
      </c>
      <c r="AJ5" s="6" t="s">
        <v>42</v>
      </c>
      <c r="AK5" s="5" t="s">
        <v>43</v>
      </c>
      <c r="AL5" s="5" t="s">
        <v>44</v>
      </c>
      <c r="AM5" s="5" t="s">
        <v>45</v>
      </c>
      <c r="AN5" s="5" t="s">
        <v>46</v>
      </c>
      <c r="AO5" s="5" t="s">
        <v>47</v>
      </c>
      <c r="AP5" s="5" t="s">
        <v>48</v>
      </c>
      <c r="AQ5" s="5" t="s">
        <v>49</v>
      </c>
      <c r="AR5" s="5" t="s">
        <v>50</v>
      </c>
      <c r="AS5" s="5" t="s">
        <v>51</v>
      </c>
      <c r="AT5" s="5" t="s">
        <v>52</v>
      </c>
      <c r="AU5" s="5" t="s">
        <v>53</v>
      </c>
      <c r="AV5" s="5" t="s">
        <v>54</v>
      </c>
      <c r="AW5" s="5" t="s">
        <v>55</v>
      </c>
      <c r="AX5" s="5" t="s">
        <v>56</v>
      </c>
      <c r="AY5" s="5" t="s">
        <v>57</v>
      </c>
      <c r="AZ5" s="5" t="s">
        <v>58</v>
      </c>
      <c r="BA5" s="5" t="s">
        <v>59</v>
      </c>
      <c r="BB5" s="5" t="s">
        <v>60</v>
      </c>
      <c r="BC5" s="5" t="s">
        <v>61</v>
      </c>
      <c r="BD5" s="5" t="s">
        <v>62</v>
      </c>
      <c r="BE5" s="5" t="s">
        <v>63</v>
      </c>
      <c r="BF5" s="5" t="s">
        <v>64</v>
      </c>
      <c r="BG5" s="5" t="s">
        <v>65</v>
      </c>
      <c r="BH5" s="5" t="s">
        <v>66</v>
      </c>
      <c r="BI5" s="5" t="s">
        <v>67</v>
      </c>
      <c r="BJ5" s="5" t="s">
        <v>68</v>
      </c>
      <c r="BK5" s="5" t="s">
        <v>69</v>
      </c>
      <c r="BL5" s="5" t="s">
        <v>70</v>
      </c>
      <c r="BM5" s="5" t="s">
        <v>71</v>
      </c>
      <c r="BN5" s="5" t="s">
        <v>72</v>
      </c>
      <c r="BO5" s="5" t="s">
        <v>73</v>
      </c>
      <c r="BP5" s="5" t="s">
        <v>74</v>
      </c>
      <c r="BQ5" s="5" t="s">
        <v>75</v>
      </c>
      <c r="BR5" s="5" t="s">
        <v>76</v>
      </c>
      <c r="BS5" s="5" t="s">
        <v>77</v>
      </c>
      <c r="BT5" s="5" t="s">
        <v>78</v>
      </c>
      <c r="BU5" s="5" t="s">
        <v>79</v>
      </c>
      <c r="BV5" s="5" t="s">
        <v>80</v>
      </c>
      <c r="BW5" s="5" t="s">
        <v>81</v>
      </c>
      <c r="BX5" s="5" t="s">
        <v>82</v>
      </c>
      <c r="BY5" s="5" t="s">
        <v>83</v>
      </c>
      <c r="BZ5" s="5" t="s">
        <v>84</v>
      </c>
      <c r="CA5" s="5" t="s">
        <v>85</v>
      </c>
      <c r="CB5" s="5" t="s">
        <v>86</v>
      </c>
      <c r="CC5" s="5" t="s">
        <v>87</v>
      </c>
      <c r="CD5" s="5" t="s">
        <v>88</v>
      </c>
      <c r="CE5" s="5" t="s">
        <v>89</v>
      </c>
      <c r="CF5" s="5" t="s">
        <v>90</v>
      </c>
      <c r="CG5" s="5" t="s">
        <v>91</v>
      </c>
      <c r="CH5" s="5" t="s">
        <v>92</v>
      </c>
      <c r="CI5" s="5" t="s">
        <v>93</v>
      </c>
      <c r="CJ5" s="5" t="s">
        <v>94</v>
      </c>
      <c r="CK5" s="5" t="s">
        <v>95</v>
      </c>
      <c r="CL5" s="5" t="s">
        <v>96</v>
      </c>
      <c r="CM5" s="5" t="s">
        <v>97</v>
      </c>
      <c r="CN5" s="5" t="s">
        <v>98</v>
      </c>
      <c r="CO5" s="5" t="s">
        <v>99</v>
      </c>
      <c r="CP5" s="5" t="s">
        <v>100</v>
      </c>
      <c r="CQ5" s="5" t="s">
        <v>101</v>
      </c>
      <c r="CR5" s="5" t="s">
        <v>102</v>
      </c>
      <c r="CS5" s="5" t="s">
        <v>103</v>
      </c>
      <c r="CT5" s="5" t="s">
        <v>104</v>
      </c>
      <c r="CU5" s="5" t="s">
        <v>105</v>
      </c>
      <c r="CV5" s="5" t="s">
        <v>106</v>
      </c>
      <c r="CW5" s="5" t="s">
        <v>107</v>
      </c>
      <c r="CX5" s="5" t="s">
        <v>108</v>
      </c>
      <c r="CY5" s="5" t="s">
        <v>109</v>
      </c>
      <c r="CZ5" s="5" t="s">
        <v>110</v>
      </c>
      <c r="DA5" s="5" t="s">
        <v>111</v>
      </c>
      <c r="DB5" s="5" t="s">
        <v>112</v>
      </c>
      <c r="DC5" s="5" t="s">
        <v>113</v>
      </c>
      <c r="DD5" s="5" t="s">
        <v>114</v>
      </c>
      <c r="DE5" s="5" t="s">
        <v>115</v>
      </c>
      <c r="DF5" s="5" t="s">
        <v>116</v>
      </c>
      <c r="DG5" s="5" t="s">
        <v>117</v>
      </c>
      <c r="DH5" s="5" t="s">
        <v>118</v>
      </c>
      <c r="DI5" s="5" t="s">
        <v>119</v>
      </c>
      <c r="DJ5" s="5" t="s">
        <v>120</v>
      </c>
      <c r="DK5" s="5" t="s">
        <v>121</v>
      </c>
      <c r="DL5" s="5" t="s">
        <v>122</v>
      </c>
      <c r="DM5" s="5" t="s">
        <v>123</v>
      </c>
      <c r="DN5" s="5" t="s">
        <v>124</v>
      </c>
      <c r="DO5" s="5" t="s">
        <v>125</v>
      </c>
      <c r="DP5" s="5" t="s">
        <v>126</v>
      </c>
      <c r="DQ5" s="5" t="s">
        <v>127</v>
      </c>
      <c r="DR5" s="5" t="s">
        <v>128</v>
      </c>
      <c r="DS5" s="5" t="s">
        <v>129</v>
      </c>
      <c r="DT5" s="5" t="s">
        <v>130</v>
      </c>
      <c r="DU5" s="5" t="s">
        <v>131</v>
      </c>
      <c r="DV5" s="5" t="s">
        <v>132</v>
      </c>
      <c r="DW5" s="7" t="s">
        <v>133</v>
      </c>
      <c r="DX5" s="7" t="s">
        <v>134</v>
      </c>
      <c r="DY5" s="7" t="s">
        <v>135</v>
      </c>
      <c r="DZ5" s="7" t="s">
        <v>136</v>
      </c>
    </row>
    <row r="6" spans="1:130" x14ac:dyDescent="0.2">
      <c r="A6" t="s">
        <v>137</v>
      </c>
      <c r="B6" t="s">
        <v>138</v>
      </c>
      <c r="C6" t="s">
        <v>139</v>
      </c>
      <c r="D6" s="8">
        <f>SUM(Table3254[[#This Row],[0]:[90]])</f>
        <v>37384</v>
      </c>
      <c r="E6" s="8">
        <f>SUM(Table3254[[#This Row],[0]:[15]])</f>
        <v>6709</v>
      </c>
      <c r="F6" s="8">
        <f>SUM(Table3254[[#This Row],[16]:[64]])</f>
        <v>22268</v>
      </c>
      <c r="G6" s="8">
        <f>SUM(Table3254[[#This Row],[65]:[90]])</f>
        <v>8407</v>
      </c>
      <c r="H6" s="8">
        <f>SUM(Table3254[[#This Row],[85]:[90]])</f>
        <v>1035</v>
      </c>
      <c r="I6" s="8">
        <f>SUM(Table3254[[#This Row],[0]:[17]])</f>
        <v>7605</v>
      </c>
      <c r="J6" s="8">
        <f>SUM(Table3254[[#This Row],[18]:[64]])</f>
        <v>21372</v>
      </c>
      <c r="K6" s="8">
        <f>SUM(Table3254[[#This Row],[0]:[4]])</f>
        <v>1853</v>
      </c>
      <c r="L6" s="8">
        <f>SUM(Table3254[[#This Row],[5]:[15]])</f>
        <v>4856</v>
      </c>
      <c r="M6" s="8">
        <f>SUM(Table3254[[#This Row],[16]:[24]])</f>
        <v>3620</v>
      </c>
      <c r="N6" s="8">
        <f>SUM(Table3254[[#This Row],[25]:[49]])</f>
        <v>10553</v>
      </c>
      <c r="O6" s="8">
        <f>SUM(Table3254[[#This Row],[50]:[64]])</f>
        <v>8095</v>
      </c>
      <c r="P6" s="8">
        <f>SUM(Table3254[[#This Row],[65]:[74]])</f>
        <v>4329</v>
      </c>
      <c r="Q6" s="8">
        <f>SUM(Table3254[[#This Row],[75]:[84]])</f>
        <v>3043</v>
      </c>
      <c r="R6" s="8">
        <f>SUM(Table3254[[#This Row],[5]:[9]])</f>
        <v>2044</v>
      </c>
      <c r="S6" s="8">
        <f>SUM(Table3254[[#This Row],[10]:[14]])</f>
        <v>2338</v>
      </c>
      <c r="T6" s="8">
        <f>SUM(Table3254[[#This Row],[15]:[19]])</f>
        <v>2251</v>
      </c>
      <c r="U6" s="8">
        <f>SUM(Table3254[[#This Row],[20]:[24]])</f>
        <v>1843</v>
      </c>
      <c r="V6" s="8">
        <f>SUM(Table3254[[#This Row],[25]:[29]])</f>
        <v>2016</v>
      </c>
      <c r="W6" s="8">
        <f>SUM(Table3254[[#This Row],[30]:[34]])</f>
        <v>2100</v>
      </c>
      <c r="X6" s="8">
        <f>SUM(Table3254[[#This Row],[35]:[39]])</f>
        <v>2219</v>
      </c>
      <c r="Y6" s="8">
        <f>SUM(Table3254[[#This Row],[40]:[44]])</f>
        <v>2181</v>
      </c>
      <c r="Z6" s="8">
        <f>SUM(Table3254[[#This Row],[45]:[49]])</f>
        <v>2037</v>
      </c>
      <c r="AA6" s="8">
        <f>SUM(Table3254[[#This Row],[50]:[54]])</f>
        <v>2544</v>
      </c>
      <c r="AB6" s="8">
        <f>SUM(Table3254[[#This Row],[55]:[59]])</f>
        <v>2899</v>
      </c>
      <c r="AC6" s="8">
        <f>SUM(Table3254[[#This Row],[60]:[64]])</f>
        <v>2652</v>
      </c>
      <c r="AD6" s="8">
        <f>SUM(Table3254[[#This Row],[65]:[69]])</f>
        <v>2255</v>
      </c>
      <c r="AE6" s="8">
        <f>SUM(Table3254[[#This Row],[70]:[74]])</f>
        <v>2074</v>
      </c>
      <c r="AF6" s="8">
        <f>SUM(Table3254[[#This Row],[75]:[79]])</f>
        <v>1897</v>
      </c>
      <c r="AG6" s="8">
        <f>SUM(Table3254[[#This Row],[80]:[84]])</f>
        <v>1146</v>
      </c>
      <c r="AH6" s="8">
        <f>SUM(Table3254[[#This Row],[85]:[89]])</f>
        <v>658</v>
      </c>
      <c r="AI6" s="8">
        <f>Table3254[[#This Row],[90]]</f>
        <v>377</v>
      </c>
      <c r="AJ6" s="8">
        <v>359</v>
      </c>
      <c r="AK6" s="8">
        <v>349</v>
      </c>
      <c r="AL6" s="8">
        <v>370</v>
      </c>
      <c r="AM6" s="8">
        <v>381</v>
      </c>
      <c r="AN6" s="8">
        <v>394</v>
      </c>
      <c r="AO6" s="8">
        <v>391</v>
      </c>
      <c r="AP6" s="8">
        <v>391</v>
      </c>
      <c r="AQ6" s="8">
        <v>393</v>
      </c>
      <c r="AR6" s="8">
        <v>413</v>
      </c>
      <c r="AS6" s="8">
        <v>456</v>
      </c>
      <c r="AT6" s="8">
        <v>433</v>
      </c>
      <c r="AU6" s="8">
        <v>452</v>
      </c>
      <c r="AV6" s="8">
        <v>487</v>
      </c>
      <c r="AW6" s="8">
        <v>506</v>
      </c>
      <c r="AX6" s="8">
        <v>460</v>
      </c>
      <c r="AY6" s="8">
        <v>474</v>
      </c>
      <c r="AZ6" s="8">
        <v>456</v>
      </c>
      <c r="BA6" s="8">
        <v>440</v>
      </c>
      <c r="BB6" s="8">
        <v>466</v>
      </c>
      <c r="BC6" s="8">
        <v>415</v>
      </c>
      <c r="BD6" s="8">
        <v>459</v>
      </c>
      <c r="BE6" s="8">
        <v>375</v>
      </c>
      <c r="BF6" s="8">
        <v>385</v>
      </c>
      <c r="BG6" s="8">
        <v>292</v>
      </c>
      <c r="BH6" s="8">
        <v>332</v>
      </c>
      <c r="BI6" s="8">
        <v>371</v>
      </c>
      <c r="BJ6" s="8">
        <v>370</v>
      </c>
      <c r="BK6" s="8">
        <v>437</v>
      </c>
      <c r="BL6" s="8">
        <v>416</v>
      </c>
      <c r="BM6" s="8">
        <v>422</v>
      </c>
      <c r="BN6" s="8">
        <v>405</v>
      </c>
      <c r="BO6" s="8">
        <v>436</v>
      </c>
      <c r="BP6" s="8">
        <v>439</v>
      </c>
      <c r="BQ6" s="8">
        <v>405</v>
      </c>
      <c r="BR6" s="8">
        <v>415</v>
      </c>
      <c r="BS6" s="8">
        <v>433</v>
      </c>
      <c r="BT6" s="8">
        <v>441</v>
      </c>
      <c r="BU6" s="8">
        <v>444</v>
      </c>
      <c r="BV6" s="8">
        <v>461</v>
      </c>
      <c r="BW6" s="8">
        <v>440</v>
      </c>
      <c r="BX6" s="8">
        <v>446</v>
      </c>
      <c r="BY6" s="8">
        <v>453</v>
      </c>
      <c r="BZ6" s="8">
        <v>418</v>
      </c>
      <c r="CA6" s="8">
        <v>416</v>
      </c>
      <c r="CB6" s="8">
        <v>448</v>
      </c>
      <c r="CC6" s="8">
        <v>394</v>
      </c>
      <c r="CD6" s="8">
        <v>412</v>
      </c>
      <c r="CE6" s="8">
        <v>418</v>
      </c>
      <c r="CF6" s="8">
        <v>380</v>
      </c>
      <c r="CG6" s="8">
        <v>433</v>
      </c>
      <c r="CH6" s="8">
        <v>489</v>
      </c>
      <c r="CI6" s="8">
        <v>509</v>
      </c>
      <c r="CJ6" s="8">
        <v>501</v>
      </c>
      <c r="CK6" s="8">
        <v>479</v>
      </c>
      <c r="CL6" s="8">
        <v>566</v>
      </c>
      <c r="CM6" s="8">
        <v>543</v>
      </c>
      <c r="CN6" s="8">
        <v>548</v>
      </c>
      <c r="CO6" s="8">
        <v>611</v>
      </c>
      <c r="CP6" s="8">
        <v>634</v>
      </c>
      <c r="CQ6" s="8">
        <v>563</v>
      </c>
      <c r="CR6" s="8">
        <v>573</v>
      </c>
      <c r="CS6" s="8">
        <v>571</v>
      </c>
      <c r="CT6" s="8">
        <v>526</v>
      </c>
      <c r="CU6" s="8">
        <v>509</v>
      </c>
      <c r="CV6" s="8">
        <v>473</v>
      </c>
      <c r="CW6" s="8">
        <v>510</v>
      </c>
      <c r="CX6" s="8">
        <v>449</v>
      </c>
      <c r="CY6" s="8">
        <v>424</v>
      </c>
      <c r="CZ6" s="8">
        <v>466</v>
      </c>
      <c r="DA6" s="8">
        <v>406</v>
      </c>
      <c r="DB6" s="8">
        <v>445</v>
      </c>
      <c r="DC6" s="8">
        <v>396</v>
      </c>
      <c r="DD6" s="8">
        <v>400</v>
      </c>
      <c r="DE6" s="8">
        <v>419</v>
      </c>
      <c r="DF6" s="8">
        <v>414</v>
      </c>
      <c r="DG6" s="8">
        <v>425</v>
      </c>
      <c r="DH6" s="8">
        <v>477</v>
      </c>
      <c r="DI6" s="8">
        <v>342</v>
      </c>
      <c r="DJ6" s="8">
        <v>318</v>
      </c>
      <c r="DK6" s="8">
        <v>335</v>
      </c>
      <c r="DL6" s="8">
        <v>287</v>
      </c>
      <c r="DM6" s="8">
        <v>249</v>
      </c>
      <c r="DN6" s="8">
        <v>231</v>
      </c>
      <c r="DO6" s="8">
        <v>189</v>
      </c>
      <c r="DP6" s="8">
        <v>190</v>
      </c>
      <c r="DQ6" s="8">
        <v>166</v>
      </c>
      <c r="DR6" s="8">
        <v>143</v>
      </c>
      <c r="DS6" s="8">
        <v>153</v>
      </c>
      <c r="DT6" s="8">
        <v>107</v>
      </c>
      <c r="DU6" s="8">
        <v>89</v>
      </c>
      <c r="DV6" s="8">
        <v>377</v>
      </c>
      <c r="DW6" s="8">
        <f t="shared" ref="DW6:DW69" si="0">F6</f>
        <v>22268</v>
      </c>
      <c r="DX6" s="8">
        <f t="shared" ref="DX6:DX69" si="1">SUM(BB6:BH6)</f>
        <v>2724</v>
      </c>
      <c r="DY6" s="8">
        <f t="shared" ref="DY6:DY69" si="2">SUM(BI6:CG6)</f>
        <v>10553</v>
      </c>
      <c r="DZ6" s="8">
        <f t="shared" ref="DZ6:DZ69" si="3">SUM(CH6:CV6)</f>
        <v>8095</v>
      </c>
    </row>
    <row r="7" spans="1:130" x14ac:dyDescent="0.2">
      <c r="A7" t="s">
        <v>137</v>
      </c>
      <c r="B7" t="s">
        <v>140</v>
      </c>
      <c r="C7" t="s">
        <v>141</v>
      </c>
      <c r="D7" s="8">
        <f>SUM(Table3254[[#This Row],[0]:[90]])</f>
        <v>44769.860341136788</v>
      </c>
      <c r="E7" s="8">
        <f>SUM(Table3254[[#This Row],[0]:[15]])</f>
        <v>7922.5317314221993</v>
      </c>
      <c r="F7" s="8">
        <f>SUM(Table3254[[#This Row],[16]:[64]])</f>
        <v>27083.916689628964</v>
      </c>
      <c r="G7" s="8">
        <f>SUM(Table3254[[#This Row],[65]:[90]])</f>
        <v>9763.4119200856258</v>
      </c>
      <c r="H7" s="8">
        <f>SUM(Table3254[[#This Row],[85]:[90]])</f>
        <v>1219.6700928924947</v>
      </c>
      <c r="I7" s="8">
        <f>SUM(Table3254[[#This Row],[0]:[17]])</f>
        <v>8960.2725219585682</v>
      </c>
      <c r="J7" s="8">
        <f>SUM(Table3254[[#This Row],[18]:[64]])</f>
        <v>26046.175899092599</v>
      </c>
      <c r="K7" s="8">
        <f>SUM(Table3254[[#This Row],[0]:[4]])</f>
        <v>2178.329844229012</v>
      </c>
      <c r="L7" s="8">
        <f>SUM(Table3254[[#This Row],[5]:[15]])</f>
        <v>5744.2018871931878</v>
      </c>
      <c r="M7" s="8">
        <f>SUM(Table3254[[#This Row],[16]:[24]])</f>
        <v>4496.9269778080834</v>
      </c>
      <c r="N7" s="8">
        <f>SUM(Table3254[[#This Row],[25]:[49]])</f>
        <v>12891.639044051277</v>
      </c>
      <c r="O7" s="8">
        <f>SUM(Table3254[[#This Row],[50]:[64]])</f>
        <v>9695.3506677696023</v>
      </c>
      <c r="P7" s="8">
        <f>SUM(Table3254[[#This Row],[65]:[74]])</f>
        <v>5220.5442547221746</v>
      </c>
      <c r="Q7" s="8">
        <f>SUM(Table3254[[#This Row],[75]:[84]])</f>
        <v>3323.1975724709578</v>
      </c>
      <c r="R7" s="8">
        <f>SUM(Table3254[[#This Row],[5]:[9]])</f>
        <v>2457.7847991940375</v>
      </c>
      <c r="S7" s="8">
        <f>SUM(Table3254[[#This Row],[10]:[14]])</f>
        <v>2736.5792681222802</v>
      </c>
      <c r="T7" s="8">
        <f>SUM(Table3254[[#This Row],[15]:[19]])</f>
        <v>2619.1041403392082</v>
      </c>
      <c r="U7" s="8">
        <f>SUM(Table3254[[#This Row],[20]:[24]])</f>
        <v>2427.6606573457452</v>
      </c>
      <c r="V7" s="8">
        <f>SUM(Table3254[[#This Row],[25]:[29]])</f>
        <v>2518.6087679168777</v>
      </c>
      <c r="W7" s="8">
        <f>SUM(Table3254[[#This Row],[30]:[34]])</f>
        <v>2620.6552574804446</v>
      </c>
      <c r="X7" s="8">
        <f>SUM(Table3254[[#This Row],[35]:[39]])</f>
        <v>2747.2969886790765</v>
      </c>
      <c r="Y7" s="8">
        <f>SUM(Table3254[[#This Row],[40]:[44]])</f>
        <v>2572.3916533690299</v>
      </c>
      <c r="Z7" s="8">
        <f>SUM(Table3254[[#This Row],[45]:[49]])</f>
        <v>2432.6863766058468</v>
      </c>
      <c r="AA7" s="8">
        <f>SUM(Table3254[[#This Row],[50]:[54]])</f>
        <v>3103.2698321563407</v>
      </c>
      <c r="AB7" s="8">
        <f>SUM(Table3254[[#This Row],[55]:[59]])</f>
        <v>3444.6401665022508</v>
      </c>
      <c r="AC7" s="8">
        <f>SUM(Table3254[[#This Row],[60]:[64]])</f>
        <v>3147.4406691110098</v>
      </c>
      <c r="AD7" s="8">
        <f>SUM(Table3254[[#This Row],[65]:[69]])</f>
        <v>2713.9469237046333</v>
      </c>
      <c r="AE7" s="8">
        <f>SUM(Table3254[[#This Row],[70]:[74]])</f>
        <v>2506.5973310175418</v>
      </c>
      <c r="AF7" s="8">
        <f>SUM(Table3254[[#This Row],[75]:[79]])</f>
        <v>2140.8868065550132</v>
      </c>
      <c r="AG7" s="8">
        <f>SUM(Table3254[[#This Row],[80]:[84]])</f>
        <v>1182.3107659159441</v>
      </c>
      <c r="AH7" s="8">
        <f>SUM(Table3254[[#This Row],[85]:[89]])</f>
        <v>809.50564942305505</v>
      </c>
      <c r="AI7" s="8">
        <f>Table3254[[#This Row],[90]]</f>
        <v>410.16444346943968</v>
      </c>
      <c r="AJ7" s="8">
        <v>417.24630022943666</v>
      </c>
      <c r="AK7" s="8">
        <v>427.99118415573741</v>
      </c>
      <c r="AL7" s="8">
        <v>421.3074298625337</v>
      </c>
      <c r="AM7" s="8">
        <v>456.37572652606104</v>
      </c>
      <c r="AN7" s="8">
        <v>455.40920345524307</v>
      </c>
      <c r="AO7" s="8">
        <v>473.68797288120436</v>
      </c>
      <c r="AP7" s="8">
        <v>495.11104970754513</v>
      </c>
      <c r="AQ7" s="8">
        <v>472.64359240204226</v>
      </c>
      <c r="AR7" s="8">
        <v>473.14452663672716</v>
      </c>
      <c r="AS7" s="8">
        <v>543.1976575665185</v>
      </c>
      <c r="AT7" s="8">
        <v>559.10755422222098</v>
      </c>
      <c r="AU7" s="8">
        <v>550.40891882526216</v>
      </c>
      <c r="AV7" s="8">
        <v>582.78814083664724</v>
      </c>
      <c r="AW7" s="8">
        <v>499.40335743209823</v>
      </c>
      <c r="AX7" s="8">
        <v>544.87129680605199</v>
      </c>
      <c r="AY7" s="8">
        <v>549.83781987686996</v>
      </c>
      <c r="AZ7" s="8">
        <v>496.70309501918496</v>
      </c>
      <c r="BA7" s="8">
        <v>541.03769551718256</v>
      </c>
      <c r="BB7" s="8">
        <v>518.12217249387277</v>
      </c>
      <c r="BC7" s="8">
        <v>513.40335743209823</v>
      </c>
      <c r="BD7" s="8">
        <v>627.11926764719851</v>
      </c>
      <c r="BE7" s="8">
        <v>524.30740806465587</v>
      </c>
      <c r="BF7" s="8">
        <v>460.34116962381893</v>
      </c>
      <c r="BG7" s="8">
        <v>407.36906336195932</v>
      </c>
      <c r="BH7" s="8">
        <v>408.52374864811236</v>
      </c>
      <c r="BI7" s="8">
        <v>491.28136099800747</v>
      </c>
      <c r="BJ7" s="8">
        <v>528.67361744165578</v>
      </c>
      <c r="BK7" s="8">
        <v>474.24254191200919</v>
      </c>
      <c r="BL7" s="8">
        <v>492.08363803785562</v>
      </c>
      <c r="BM7" s="8">
        <v>532.3276095273493</v>
      </c>
      <c r="BN7" s="8">
        <v>493.33875411155481</v>
      </c>
      <c r="BO7" s="8">
        <v>522.99116235785971</v>
      </c>
      <c r="BP7" s="8">
        <v>537.08763738950847</v>
      </c>
      <c r="BQ7" s="8">
        <v>513.52557352172653</v>
      </c>
      <c r="BR7" s="8">
        <v>553.7121300997951</v>
      </c>
      <c r="BS7" s="8">
        <v>573.90053334935578</v>
      </c>
      <c r="BT7" s="8">
        <v>517.29013324651442</v>
      </c>
      <c r="BU7" s="8">
        <v>579.80484681401663</v>
      </c>
      <c r="BV7" s="8">
        <v>555.40118295405955</v>
      </c>
      <c r="BW7" s="8">
        <v>520.90029231513017</v>
      </c>
      <c r="BX7" s="8">
        <v>545.32679238639253</v>
      </c>
      <c r="BY7" s="8">
        <v>486.80275910829909</v>
      </c>
      <c r="BZ7" s="8">
        <v>543.99384070222709</v>
      </c>
      <c r="CA7" s="8">
        <v>512.06901976620384</v>
      </c>
      <c r="CB7" s="8">
        <v>484.19924140590723</v>
      </c>
      <c r="CC7" s="8">
        <v>475.00975818328664</v>
      </c>
      <c r="CD7" s="8">
        <v>459.96010094094174</v>
      </c>
      <c r="CE7" s="8">
        <v>478.34646818487954</v>
      </c>
      <c r="CF7" s="8">
        <v>507.48171870677101</v>
      </c>
      <c r="CG7" s="8">
        <v>511.88833058996795</v>
      </c>
      <c r="CH7" s="8">
        <v>573.14874522472769</v>
      </c>
      <c r="CI7" s="8">
        <v>620.59465826237374</v>
      </c>
      <c r="CJ7" s="8">
        <v>639.81891762358418</v>
      </c>
      <c r="CK7" s="8">
        <v>633.46657477091276</v>
      </c>
      <c r="CL7" s="8">
        <v>636.24093627474269</v>
      </c>
      <c r="CM7" s="8">
        <v>691.30391257933161</v>
      </c>
      <c r="CN7" s="8">
        <v>637.86832698493436</v>
      </c>
      <c r="CO7" s="8">
        <v>753.10139492444796</v>
      </c>
      <c r="CP7" s="8">
        <v>666.93825066441605</v>
      </c>
      <c r="CQ7" s="8">
        <v>695.42828134912099</v>
      </c>
      <c r="CR7" s="8">
        <v>684.85109534335845</v>
      </c>
      <c r="CS7" s="8">
        <v>686.12239173022056</v>
      </c>
      <c r="CT7" s="8">
        <v>602.662692093798</v>
      </c>
      <c r="CU7" s="8">
        <v>550.40968552369395</v>
      </c>
      <c r="CV7" s="8">
        <v>623.39480441993896</v>
      </c>
      <c r="CW7" s="8">
        <v>593.04930037196118</v>
      </c>
      <c r="CX7" s="8">
        <v>573.97304860088366</v>
      </c>
      <c r="CY7" s="8">
        <v>536.31296945781969</v>
      </c>
      <c r="CZ7" s="8">
        <v>525.18222215390983</v>
      </c>
      <c r="DA7" s="8">
        <v>485.42938312005879</v>
      </c>
      <c r="DB7" s="8">
        <v>516.7201070052231</v>
      </c>
      <c r="DC7" s="8">
        <v>464.46257541925979</v>
      </c>
      <c r="DD7" s="8">
        <v>479.38739635528304</v>
      </c>
      <c r="DE7" s="8">
        <v>506.57582140272143</v>
      </c>
      <c r="DF7" s="8">
        <v>539.45143083505434</v>
      </c>
      <c r="DG7" s="8">
        <v>522.57685778002588</v>
      </c>
      <c r="DH7" s="8">
        <v>575.81764021205424</v>
      </c>
      <c r="DI7" s="8">
        <v>361.43336067383387</v>
      </c>
      <c r="DJ7" s="8">
        <v>372.4352723197693</v>
      </c>
      <c r="DK7" s="8">
        <v>308.62367556932986</v>
      </c>
      <c r="DL7" s="8">
        <v>273.46050951142013</v>
      </c>
      <c r="DM7" s="8">
        <v>251.2755149748626</v>
      </c>
      <c r="DN7" s="8">
        <v>250.58646212059816</v>
      </c>
      <c r="DO7" s="8">
        <v>200.21523881251869</v>
      </c>
      <c r="DP7" s="8">
        <v>206.77304049654447</v>
      </c>
      <c r="DQ7" s="8">
        <v>191.20194154815238</v>
      </c>
      <c r="DR7" s="8">
        <v>203.57160281472085</v>
      </c>
      <c r="DS7" s="8">
        <v>140.79721951301306</v>
      </c>
      <c r="DT7" s="8">
        <v>155.22055917145707</v>
      </c>
      <c r="DU7" s="8">
        <v>118.71432637571158</v>
      </c>
      <c r="DV7" s="8">
        <v>410.16444346943968</v>
      </c>
      <c r="DW7" s="8">
        <f t="shared" si="0"/>
        <v>27083.916689628964</v>
      </c>
      <c r="DX7" s="8">
        <f t="shared" si="1"/>
        <v>3459.1861872717163</v>
      </c>
      <c r="DY7" s="8">
        <f t="shared" si="2"/>
        <v>12891.639044051277</v>
      </c>
      <c r="DZ7" s="8">
        <f t="shared" si="3"/>
        <v>9695.3506677696023</v>
      </c>
    </row>
    <row r="8" spans="1:130" x14ac:dyDescent="0.2">
      <c r="A8" t="s">
        <v>137</v>
      </c>
      <c r="B8" t="s">
        <v>142</v>
      </c>
      <c r="C8" t="s">
        <v>143</v>
      </c>
      <c r="D8" s="8">
        <f>SUM(Table3254[[#This Row],[0]:[90]])</f>
        <v>60724.841432225046</v>
      </c>
      <c r="E8" s="8">
        <f>SUM(Table3254[[#This Row],[0]:[15]])</f>
        <v>9713.9488491048614</v>
      </c>
      <c r="F8" s="8">
        <f>SUM(Table3254[[#This Row],[16]:[64]])</f>
        <v>36996.498721227617</v>
      </c>
      <c r="G8" s="8">
        <f>SUM(Table3254[[#This Row],[65]:[90]])</f>
        <v>14014.39386189258</v>
      </c>
      <c r="H8" s="8">
        <f>SUM(Table3254[[#This Row],[85]:[90]])</f>
        <v>1805.6189258312022</v>
      </c>
      <c r="I8" s="8">
        <f>SUM(Table3254[[#This Row],[0]:[17]])</f>
        <v>11122.168797953966</v>
      </c>
      <c r="J8" s="8">
        <f>SUM(Table3254[[#This Row],[18]:[64]])</f>
        <v>35588.278772378515</v>
      </c>
      <c r="K8" s="8">
        <f>SUM(Table3254[[#This Row],[0]:[4]])</f>
        <v>2718.04347826087</v>
      </c>
      <c r="L8" s="8">
        <f>SUM(Table3254[[#This Row],[5]:[15]])</f>
        <v>6995.9053708439897</v>
      </c>
      <c r="M8" s="8">
        <f>SUM(Table3254[[#This Row],[16]:[24]])</f>
        <v>5647.4603580562652</v>
      </c>
      <c r="N8" s="8">
        <f>SUM(Table3254[[#This Row],[25]:[49]])</f>
        <v>17504.237851662405</v>
      </c>
      <c r="O8" s="8">
        <f>SUM(Table3254[[#This Row],[50]:[64]])</f>
        <v>13844.800511508951</v>
      </c>
      <c r="P8" s="8">
        <f>SUM(Table3254[[#This Row],[65]:[74]])</f>
        <v>7172.890025575447</v>
      </c>
      <c r="Q8" s="8">
        <f>SUM(Table3254[[#This Row],[75]:[84]])</f>
        <v>5035.8849104859337</v>
      </c>
      <c r="R8" s="8">
        <f>SUM(Table3254[[#This Row],[5]:[9]])</f>
        <v>3104.0383631713557</v>
      </c>
      <c r="S8" s="8">
        <f>SUM(Table3254[[#This Row],[10]:[14]])</f>
        <v>3210.6572890025577</v>
      </c>
      <c r="T8" s="8">
        <f>SUM(Table3254[[#This Row],[15]:[19]])</f>
        <v>3303.8465473145779</v>
      </c>
      <c r="U8" s="8">
        <f>SUM(Table3254[[#This Row],[20]:[24]])</f>
        <v>3024.8235294117649</v>
      </c>
      <c r="V8" s="8">
        <f>SUM(Table3254[[#This Row],[25]:[29]])</f>
        <v>3462.2301790281331</v>
      </c>
      <c r="W8" s="8">
        <f>SUM(Table3254[[#This Row],[30]:[34]])</f>
        <v>3525.445012787724</v>
      </c>
      <c r="X8" s="8">
        <f>SUM(Table3254[[#This Row],[35]:[39]])</f>
        <v>3602.04347826087</v>
      </c>
      <c r="Y8" s="8">
        <f>SUM(Table3254[[#This Row],[40]:[44]])</f>
        <v>3598.6572890025577</v>
      </c>
      <c r="Z8" s="8">
        <f>SUM(Table3254[[#This Row],[45]:[49]])</f>
        <v>3315.8618925831206</v>
      </c>
      <c r="AA8" s="8">
        <f>SUM(Table3254[[#This Row],[50]:[54]])</f>
        <v>4491.8746803069052</v>
      </c>
      <c r="AB8" s="8">
        <f>SUM(Table3254[[#This Row],[55]:[59]])</f>
        <v>4914.2634271099741</v>
      </c>
      <c r="AC8" s="8">
        <f>SUM(Table3254[[#This Row],[60]:[64]])</f>
        <v>4438.6624040920715</v>
      </c>
      <c r="AD8" s="8">
        <f>SUM(Table3254[[#This Row],[65]:[69]])</f>
        <v>3759.2480818414324</v>
      </c>
      <c r="AE8" s="8">
        <f>SUM(Table3254[[#This Row],[70]:[74]])</f>
        <v>3413.6419437340151</v>
      </c>
      <c r="AF8" s="8">
        <f>SUM(Table3254[[#This Row],[75]:[79]])</f>
        <v>3213.8567774936064</v>
      </c>
      <c r="AG8" s="8">
        <f>SUM(Table3254[[#This Row],[80]:[84]])</f>
        <v>1822.0281329923275</v>
      </c>
      <c r="AH8" s="8">
        <f>SUM(Table3254[[#This Row],[85]:[89]])</f>
        <v>1279.4117647058824</v>
      </c>
      <c r="AI8" s="8">
        <f>Table3254[[#This Row],[90]]</f>
        <v>526.20716112531977</v>
      </c>
      <c r="AJ8" s="8">
        <v>502.60613810741688</v>
      </c>
      <c r="AK8" s="8">
        <v>539.21483375959087</v>
      </c>
      <c r="AL8" s="8">
        <v>512.0076726342711</v>
      </c>
      <c r="AM8" s="8">
        <v>555.40664961636833</v>
      </c>
      <c r="AN8" s="8">
        <v>608.80818414322255</v>
      </c>
      <c r="AO8" s="8">
        <v>590.40920716112532</v>
      </c>
      <c r="AP8" s="8">
        <v>600.40409207161122</v>
      </c>
      <c r="AQ8" s="8">
        <v>623.80562659846544</v>
      </c>
      <c r="AR8" s="8">
        <v>647.80818414322255</v>
      </c>
      <c r="AS8" s="8">
        <v>641.61125319693099</v>
      </c>
      <c r="AT8" s="8">
        <v>630.40920716112532</v>
      </c>
      <c r="AU8" s="8">
        <v>671.61125319693099</v>
      </c>
      <c r="AV8" s="8">
        <v>625.01278772378521</v>
      </c>
      <c r="AW8" s="8">
        <v>669.41176470588232</v>
      </c>
      <c r="AX8" s="8">
        <v>614.21227621483376</v>
      </c>
      <c r="AY8" s="8">
        <v>681.20971867007677</v>
      </c>
      <c r="AZ8" s="8">
        <v>703.60869565217388</v>
      </c>
      <c r="BA8" s="8">
        <v>704.61125319693099</v>
      </c>
      <c r="BB8" s="8">
        <v>612.40664961636833</v>
      </c>
      <c r="BC8" s="8">
        <v>602.0102301790281</v>
      </c>
      <c r="BD8" s="8">
        <v>753.40409207161122</v>
      </c>
      <c r="BE8" s="8">
        <v>683.00511508951411</v>
      </c>
      <c r="BF8" s="8">
        <v>564.002557544757</v>
      </c>
      <c r="BG8" s="8">
        <v>486.60613810741688</v>
      </c>
      <c r="BH8" s="8">
        <v>537.80562659846555</v>
      </c>
      <c r="BI8" s="8">
        <v>680.00511508951411</v>
      </c>
      <c r="BJ8" s="8">
        <v>694.60358056265989</v>
      </c>
      <c r="BK8" s="8">
        <v>649.80818414322255</v>
      </c>
      <c r="BL8" s="8">
        <v>732.60613810741688</v>
      </c>
      <c r="BM8" s="8">
        <v>705.20716112531966</v>
      </c>
      <c r="BN8" s="8">
        <v>652.80818414322255</v>
      </c>
      <c r="BO8" s="8">
        <v>732.60613810741688</v>
      </c>
      <c r="BP8" s="8">
        <v>715.60869565217388</v>
      </c>
      <c r="BQ8" s="8">
        <v>723.01278772378521</v>
      </c>
      <c r="BR8" s="8">
        <v>701.40920716112532</v>
      </c>
      <c r="BS8" s="8">
        <v>751.60869565217388</v>
      </c>
      <c r="BT8" s="8">
        <v>729.40920716112532</v>
      </c>
      <c r="BU8" s="8">
        <v>697.60869565217388</v>
      </c>
      <c r="BV8" s="8">
        <v>697.40920716112532</v>
      </c>
      <c r="BW8" s="8">
        <v>726.0076726342711</v>
      </c>
      <c r="BX8" s="8">
        <v>730.61125319693099</v>
      </c>
      <c r="BY8" s="8">
        <v>706.81329923273654</v>
      </c>
      <c r="BZ8" s="8">
        <v>722.41176470588232</v>
      </c>
      <c r="CA8" s="8">
        <v>750.81074168797954</v>
      </c>
      <c r="CB8" s="8">
        <v>688.0102301790281</v>
      </c>
      <c r="CC8" s="8">
        <v>615.81074168797954</v>
      </c>
      <c r="CD8" s="8">
        <v>621.0076726342711</v>
      </c>
      <c r="CE8" s="8">
        <v>653.21739130434787</v>
      </c>
      <c r="CF8" s="8">
        <v>701.40920716112532</v>
      </c>
      <c r="CG8" s="8">
        <v>724.41687979539643</v>
      </c>
      <c r="CH8" s="8">
        <v>777.0102301790281</v>
      </c>
      <c r="CI8" s="8">
        <v>872.61381074168798</v>
      </c>
      <c r="CJ8" s="8">
        <v>1004.0153452685422</v>
      </c>
      <c r="CK8" s="8">
        <v>921.21483375959076</v>
      </c>
      <c r="CL8" s="8">
        <v>917.02046035805631</v>
      </c>
      <c r="CM8" s="8">
        <v>968.21227621483376</v>
      </c>
      <c r="CN8" s="8">
        <v>954.41432225063943</v>
      </c>
      <c r="CO8" s="8">
        <v>981.61636828644498</v>
      </c>
      <c r="CP8" s="8">
        <v>993.61125319693099</v>
      </c>
      <c r="CQ8" s="8">
        <v>1016.4092071611253</v>
      </c>
      <c r="CR8" s="8">
        <v>983.0102301790281</v>
      </c>
      <c r="CS8" s="8">
        <v>899.21227621483376</v>
      </c>
      <c r="CT8" s="8">
        <v>832.81329923273654</v>
      </c>
      <c r="CU8" s="8">
        <v>835.40920716112532</v>
      </c>
      <c r="CV8" s="8">
        <v>888.21739130434787</v>
      </c>
      <c r="CW8" s="8">
        <v>780.80818414322255</v>
      </c>
      <c r="CX8" s="8">
        <v>767.81074168797954</v>
      </c>
      <c r="CY8" s="8">
        <v>719.20971867007677</v>
      </c>
      <c r="CZ8" s="8">
        <v>757.61125319693099</v>
      </c>
      <c r="DA8" s="8">
        <v>733.80818414322255</v>
      </c>
      <c r="DB8" s="8">
        <v>694.81074168797954</v>
      </c>
      <c r="DC8" s="8">
        <v>702.0076726342711</v>
      </c>
      <c r="DD8" s="8">
        <v>658.81074168797954</v>
      </c>
      <c r="DE8" s="8">
        <v>657.20716112531966</v>
      </c>
      <c r="DF8" s="8">
        <v>700.80562659846544</v>
      </c>
      <c r="DG8" s="8">
        <v>703.81329923273654</v>
      </c>
      <c r="DH8" s="8">
        <v>766.61125319693099</v>
      </c>
      <c r="DI8" s="8">
        <v>593.41176470588232</v>
      </c>
      <c r="DJ8" s="8">
        <v>591.40920716112532</v>
      </c>
      <c r="DK8" s="8">
        <v>558.61125319693087</v>
      </c>
      <c r="DL8" s="8">
        <v>464.40920716112532</v>
      </c>
      <c r="DM8" s="8">
        <v>356.80562659846549</v>
      </c>
      <c r="DN8" s="8">
        <v>349.20460358056266</v>
      </c>
      <c r="DO8" s="8">
        <v>356.40409207161127</v>
      </c>
      <c r="DP8" s="8">
        <v>295.20460358056266</v>
      </c>
      <c r="DQ8" s="8">
        <v>356.00255754475705</v>
      </c>
      <c r="DR8" s="8">
        <v>296.00255754475705</v>
      </c>
      <c r="DS8" s="8">
        <v>235.20204603580564</v>
      </c>
      <c r="DT8" s="8">
        <v>211.80306905370844</v>
      </c>
      <c r="DU8" s="8">
        <v>180.40153452685422</v>
      </c>
      <c r="DV8" s="8">
        <v>526.20716112531977</v>
      </c>
      <c r="DW8" s="8">
        <f t="shared" si="0"/>
        <v>36996.498721227617</v>
      </c>
      <c r="DX8" s="8">
        <f t="shared" si="1"/>
        <v>4239.2404092071611</v>
      </c>
      <c r="DY8" s="8">
        <f t="shared" si="2"/>
        <v>17504.237851662405</v>
      </c>
      <c r="DZ8" s="8">
        <f t="shared" si="3"/>
        <v>13844.800511508951</v>
      </c>
    </row>
    <row r="9" spans="1:130" x14ac:dyDescent="0.2">
      <c r="A9" t="s">
        <v>137</v>
      </c>
      <c r="B9" t="s">
        <v>144</v>
      </c>
      <c r="C9" t="s">
        <v>145</v>
      </c>
      <c r="D9" s="8">
        <f>SUM(Table3254[[#This Row],[0]:[90]])</f>
        <v>48727.400984009837</v>
      </c>
      <c r="E9" s="8">
        <f>SUM(Table3254[[#This Row],[0]:[15]])</f>
        <v>8301.5707257072572</v>
      </c>
      <c r="F9" s="8">
        <f>SUM(Table3254[[#This Row],[16]:[64]])</f>
        <v>30020.929889298888</v>
      </c>
      <c r="G9" s="8">
        <f>SUM(Table3254[[#This Row],[65]:[90]])</f>
        <v>10404.900369003686</v>
      </c>
      <c r="H9" s="8">
        <f>SUM(Table3254[[#This Row],[85]:[90]])</f>
        <v>1328.2816728167281</v>
      </c>
      <c r="I9" s="8">
        <f>SUM(Table3254[[#This Row],[0]:[17]])</f>
        <v>9426.2927429274296</v>
      </c>
      <c r="J9" s="8">
        <f>SUM(Table3254[[#This Row],[18]:[64]])</f>
        <v>28896.207872078718</v>
      </c>
      <c r="K9" s="8">
        <f>SUM(Table3254[[#This Row],[0]:[4]])</f>
        <v>2199.7626076260763</v>
      </c>
      <c r="L9" s="8">
        <f>SUM(Table3254[[#This Row],[5]:[15]])</f>
        <v>6101.8081180811805</v>
      </c>
      <c r="M9" s="8">
        <f>SUM(Table3254[[#This Row],[16]:[24]])</f>
        <v>4483.0885608856088</v>
      </c>
      <c r="N9" s="8">
        <f>SUM(Table3254[[#This Row],[25]:[49]])</f>
        <v>14932.100861008614</v>
      </c>
      <c r="O9" s="8">
        <f>SUM(Table3254[[#This Row],[50]:[64]])</f>
        <v>10605.740467404676</v>
      </c>
      <c r="P9" s="8">
        <f>SUM(Table3254[[#This Row],[65]:[74]])</f>
        <v>5456.6100861008599</v>
      </c>
      <c r="Q9" s="8">
        <f>SUM(Table3254[[#This Row],[75]:[84]])</f>
        <v>3620.0086100861008</v>
      </c>
      <c r="R9" s="8">
        <f>SUM(Table3254[[#This Row],[5]:[9]])</f>
        <v>2734.0836408364084</v>
      </c>
      <c r="S9" s="8">
        <f>SUM(Table3254[[#This Row],[10]:[14]])</f>
        <v>2773.2435424354239</v>
      </c>
      <c r="T9" s="8">
        <f>SUM(Table3254[[#This Row],[15]:[19]])</f>
        <v>2710.8450184501849</v>
      </c>
      <c r="U9" s="8">
        <f>SUM(Table3254[[#This Row],[20]:[24]])</f>
        <v>2366.7244772447721</v>
      </c>
      <c r="V9" s="8">
        <f>SUM(Table3254[[#This Row],[25]:[29]])</f>
        <v>2613.8831488314881</v>
      </c>
      <c r="W9" s="8">
        <f>SUM(Table3254[[#This Row],[30]:[34]])</f>
        <v>3160.4046740467406</v>
      </c>
      <c r="X9" s="8">
        <f>SUM(Table3254[[#This Row],[35]:[39]])</f>
        <v>3012.4034440344403</v>
      </c>
      <c r="Y9" s="8">
        <f>SUM(Table3254[[#This Row],[40]:[44]])</f>
        <v>3293.8044280442805</v>
      </c>
      <c r="Z9" s="8">
        <f>SUM(Table3254[[#This Row],[45]:[49]])</f>
        <v>2851.6051660516605</v>
      </c>
      <c r="AA9" s="8">
        <f>SUM(Table3254[[#This Row],[50]:[54]])</f>
        <v>3447.6457564575644</v>
      </c>
      <c r="AB9" s="8">
        <f>SUM(Table3254[[#This Row],[55]:[59]])</f>
        <v>3717.8487084870849</v>
      </c>
      <c r="AC9" s="8">
        <f>SUM(Table3254[[#This Row],[60]:[64]])</f>
        <v>3440.2460024600241</v>
      </c>
      <c r="AD9" s="8">
        <f>SUM(Table3254[[#This Row],[65]:[69]])</f>
        <v>2901.7650676506764</v>
      </c>
      <c r="AE9" s="8">
        <f>SUM(Table3254[[#This Row],[70]:[74]])</f>
        <v>2554.8450184501844</v>
      </c>
      <c r="AF9" s="8">
        <f>SUM(Table3254[[#This Row],[75]:[79]])</f>
        <v>2230.6051660516605</v>
      </c>
      <c r="AG9" s="8">
        <f>SUM(Table3254[[#This Row],[80]:[84]])</f>
        <v>1389.4034440344406</v>
      </c>
      <c r="AH9" s="8">
        <f>SUM(Table3254[[#This Row],[85]:[89]])</f>
        <v>883.92127921279211</v>
      </c>
      <c r="AI9" s="8">
        <f>Table3254[[#This Row],[90]]</f>
        <v>444.36039360393602</v>
      </c>
      <c r="AJ9" s="8">
        <v>397.04059040590403</v>
      </c>
      <c r="AK9" s="8">
        <v>445.20049200492008</v>
      </c>
      <c r="AL9" s="8">
        <v>454.44034440344404</v>
      </c>
      <c r="AM9" s="8">
        <v>463.96063960639606</v>
      </c>
      <c r="AN9" s="8">
        <v>439.12054120541205</v>
      </c>
      <c r="AO9" s="8">
        <v>521.40098400984016</v>
      </c>
      <c r="AP9" s="8">
        <v>490.28044280442805</v>
      </c>
      <c r="AQ9" s="8">
        <v>563.52029520295207</v>
      </c>
      <c r="AR9" s="8">
        <v>575.80073800738001</v>
      </c>
      <c r="AS9" s="8">
        <v>583.08118081180805</v>
      </c>
      <c r="AT9" s="8">
        <v>537.28044280442805</v>
      </c>
      <c r="AU9" s="8">
        <v>544.72078720787204</v>
      </c>
      <c r="AV9" s="8">
        <v>583.80073800738001</v>
      </c>
      <c r="AW9" s="8">
        <v>551.40098400984016</v>
      </c>
      <c r="AX9" s="8">
        <v>556.04059040590403</v>
      </c>
      <c r="AY9" s="8">
        <v>594.48093480934813</v>
      </c>
      <c r="AZ9" s="8">
        <v>615.32103321033208</v>
      </c>
      <c r="BA9" s="8">
        <v>509.4009840098401</v>
      </c>
      <c r="BB9" s="8">
        <v>497.00123001230008</v>
      </c>
      <c r="BC9" s="8">
        <v>494.64083640836407</v>
      </c>
      <c r="BD9" s="8">
        <v>589.08118081180805</v>
      </c>
      <c r="BE9" s="8">
        <v>499.72078720787209</v>
      </c>
      <c r="BF9" s="8">
        <v>437.32103321033208</v>
      </c>
      <c r="BG9" s="8">
        <v>416.04059040590403</v>
      </c>
      <c r="BH9" s="8">
        <v>424.5608856088561</v>
      </c>
      <c r="BI9" s="8">
        <v>500.5608856088561</v>
      </c>
      <c r="BJ9" s="8">
        <v>557.80073800738001</v>
      </c>
      <c r="BK9" s="8">
        <v>538.20049200492008</v>
      </c>
      <c r="BL9" s="8">
        <v>477.12054120541205</v>
      </c>
      <c r="BM9" s="8">
        <v>540.20049200492008</v>
      </c>
      <c r="BN9" s="8">
        <v>595.64083640836407</v>
      </c>
      <c r="BO9" s="8">
        <v>641.64083640836407</v>
      </c>
      <c r="BP9" s="8">
        <v>629.48093480934813</v>
      </c>
      <c r="BQ9" s="8">
        <v>620.16113161131614</v>
      </c>
      <c r="BR9" s="8">
        <v>673.48093480934813</v>
      </c>
      <c r="BS9" s="8">
        <v>564.28044280442805</v>
      </c>
      <c r="BT9" s="8">
        <v>613.96063960639606</v>
      </c>
      <c r="BU9" s="8">
        <v>636.32103321033208</v>
      </c>
      <c r="BV9" s="8">
        <v>613.72078720787204</v>
      </c>
      <c r="BW9" s="8">
        <v>584.12054120541211</v>
      </c>
      <c r="BX9" s="8">
        <v>663.88068880688809</v>
      </c>
      <c r="BY9" s="8">
        <v>657.5608856088561</v>
      </c>
      <c r="BZ9" s="8">
        <v>675.72078720787204</v>
      </c>
      <c r="CA9" s="8">
        <v>657.08118081180805</v>
      </c>
      <c r="CB9" s="8">
        <v>639.5608856088561</v>
      </c>
      <c r="CC9" s="8">
        <v>545.24108241082411</v>
      </c>
      <c r="CD9" s="8">
        <v>494.16113161131614</v>
      </c>
      <c r="CE9" s="8">
        <v>570.24108241082411</v>
      </c>
      <c r="CF9" s="8">
        <v>623.5608856088561</v>
      </c>
      <c r="CG9" s="8">
        <v>618.40098400984016</v>
      </c>
      <c r="CH9" s="8">
        <v>641.16113161131614</v>
      </c>
      <c r="CI9" s="8">
        <v>693.92127921279211</v>
      </c>
      <c r="CJ9" s="8">
        <v>708.44157441574418</v>
      </c>
      <c r="CK9" s="8">
        <v>631.32103321033208</v>
      </c>
      <c r="CL9" s="8">
        <v>772.80073800738001</v>
      </c>
      <c r="CM9" s="8">
        <v>708.20172201722016</v>
      </c>
      <c r="CN9" s="8">
        <v>759.72201722017212</v>
      </c>
      <c r="CO9" s="8">
        <v>751.88191881918817</v>
      </c>
      <c r="CP9" s="8">
        <v>788.04182041820422</v>
      </c>
      <c r="CQ9" s="8">
        <v>710.00123001230008</v>
      </c>
      <c r="CR9" s="8">
        <v>734.00123001230008</v>
      </c>
      <c r="CS9" s="8">
        <v>739.00123001230008</v>
      </c>
      <c r="CT9" s="8">
        <v>680.60147601476012</v>
      </c>
      <c r="CU9" s="8">
        <v>637.5608856088561</v>
      </c>
      <c r="CV9" s="8">
        <v>649.08118081180805</v>
      </c>
      <c r="CW9" s="8">
        <v>627.5608856088561</v>
      </c>
      <c r="CX9" s="8">
        <v>618.48093480934813</v>
      </c>
      <c r="CY9" s="8">
        <v>574.16113161131614</v>
      </c>
      <c r="CZ9" s="8">
        <v>565.5608856088561</v>
      </c>
      <c r="DA9" s="8">
        <v>516.00123001230008</v>
      </c>
      <c r="DB9" s="8">
        <v>532.16113161131614</v>
      </c>
      <c r="DC9" s="8">
        <v>509.16113161131614</v>
      </c>
      <c r="DD9" s="8">
        <v>500.32103321033208</v>
      </c>
      <c r="DE9" s="8">
        <v>500.4009840098401</v>
      </c>
      <c r="DF9" s="8">
        <v>512.80073800738001</v>
      </c>
      <c r="DG9" s="8">
        <v>492.4009840098401</v>
      </c>
      <c r="DH9" s="8">
        <v>545.40098400984016</v>
      </c>
      <c r="DI9" s="8">
        <v>432.68142681426815</v>
      </c>
      <c r="DJ9" s="8">
        <v>363.72078720787209</v>
      </c>
      <c r="DK9" s="8">
        <v>396.4009840098401</v>
      </c>
      <c r="DL9" s="8">
        <v>339.96063960639606</v>
      </c>
      <c r="DM9" s="8">
        <v>251.5608856088561</v>
      </c>
      <c r="DN9" s="8">
        <v>268.20049200492008</v>
      </c>
      <c r="DO9" s="8">
        <v>277.48093480934813</v>
      </c>
      <c r="DP9" s="8">
        <v>252.20049200492005</v>
      </c>
      <c r="DQ9" s="8">
        <v>235.68019680196801</v>
      </c>
      <c r="DR9" s="8">
        <v>201.12054120541205</v>
      </c>
      <c r="DS9" s="8">
        <v>182.44034440344404</v>
      </c>
      <c r="DT9" s="8">
        <v>144.920049200492</v>
      </c>
      <c r="DU9" s="8">
        <v>119.76014760147601</v>
      </c>
      <c r="DV9" s="8">
        <v>444.36039360393602</v>
      </c>
      <c r="DW9" s="8">
        <f t="shared" si="0"/>
        <v>30020.929889298888</v>
      </c>
      <c r="DX9" s="8">
        <f t="shared" si="1"/>
        <v>3358.3665436654364</v>
      </c>
      <c r="DY9" s="8">
        <f t="shared" si="2"/>
        <v>14932.100861008614</v>
      </c>
      <c r="DZ9" s="8">
        <f t="shared" si="3"/>
        <v>10605.740467404676</v>
      </c>
    </row>
    <row r="10" spans="1:130" x14ac:dyDescent="0.2">
      <c r="A10" t="s">
        <v>137</v>
      </c>
      <c r="B10" t="s">
        <v>146</v>
      </c>
      <c r="C10" t="s">
        <v>147</v>
      </c>
      <c r="D10" s="8">
        <f>SUM(Table3254[[#This Row],[0]:[90]])</f>
        <v>59147.416137805965</v>
      </c>
      <c r="E10" s="8">
        <f>SUM(Table3254[[#This Row],[0]:[15]])</f>
        <v>6985.7887579329099</v>
      </c>
      <c r="F10" s="8">
        <f>SUM(Table3254[[#This Row],[16]:[64]])</f>
        <v>41574.675430643671</v>
      </c>
      <c r="G10" s="8">
        <f>SUM(Table3254[[#This Row],[65]:[90]])</f>
        <v>10586.951949229375</v>
      </c>
      <c r="H10" s="8">
        <f>SUM(Table3254[[#This Row],[85]:[90]])</f>
        <v>1336.0879419764278</v>
      </c>
      <c r="I10" s="8">
        <f>SUM(Table3254[[#This Row],[0]:[17]])</f>
        <v>8013.0353581142335</v>
      </c>
      <c r="J10" s="8">
        <f>SUM(Table3254[[#This Row],[18]:[64]])</f>
        <v>40547.428830462355</v>
      </c>
      <c r="K10" s="8">
        <f>SUM(Table3254[[#This Row],[0]:[4]])</f>
        <v>1689.7017225747959</v>
      </c>
      <c r="L10" s="8">
        <f>SUM(Table3254[[#This Row],[5]:[15]])</f>
        <v>5296.087035358114</v>
      </c>
      <c r="M10" s="8">
        <f>SUM(Table3254[[#This Row],[16]:[24]])</f>
        <v>18560.669990933813</v>
      </c>
      <c r="N10" s="8">
        <f>SUM(Table3254[[#This Row],[25]:[49]])</f>
        <v>14102.698096101542</v>
      </c>
      <c r="O10" s="8">
        <f>SUM(Table3254[[#This Row],[50]:[64]])</f>
        <v>8911.3073436083396</v>
      </c>
      <c r="P10" s="8">
        <f>SUM(Table3254[[#This Row],[65]:[74]])</f>
        <v>5266.3526745240251</v>
      </c>
      <c r="Q10" s="8">
        <f>SUM(Table3254[[#This Row],[75]:[84]])</f>
        <v>3984.5113327289209</v>
      </c>
      <c r="R10" s="8">
        <f>SUM(Table3254[[#This Row],[5]:[9]])</f>
        <v>2272.0181323662737</v>
      </c>
      <c r="S10" s="8">
        <f>SUM(Table3254[[#This Row],[10]:[14]])</f>
        <v>2501.4424297370806</v>
      </c>
      <c r="T10" s="8">
        <f>SUM(Table3254[[#This Row],[15]:[19]])</f>
        <v>6135.7969174977334</v>
      </c>
      <c r="U10" s="8">
        <f>SUM(Table3254[[#This Row],[20]:[24]])</f>
        <v>12947.499546690842</v>
      </c>
      <c r="V10" s="8">
        <f>SUM(Table3254[[#This Row],[25]:[29]])</f>
        <v>2774.3789664551223</v>
      </c>
      <c r="W10" s="8">
        <f>SUM(Table3254[[#This Row],[30]:[34]])</f>
        <v>2725.315503173164</v>
      </c>
      <c r="X10" s="8">
        <f>SUM(Table3254[[#This Row],[35]:[39]])</f>
        <v>2986.967361740707</v>
      </c>
      <c r="Y10" s="8">
        <f>SUM(Table3254[[#This Row],[40]:[44]])</f>
        <v>2980.3472348141431</v>
      </c>
      <c r="Z10" s="8">
        <f>SUM(Table3254[[#This Row],[45]:[49]])</f>
        <v>2635.6890299184042</v>
      </c>
      <c r="AA10" s="8">
        <f>SUM(Table3254[[#This Row],[50]:[54]])</f>
        <v>3009.7461468721667</v>
      </c>
      <c r="AB10" s="8">
        <f>SUM(Table3254[[#This Row],[55]:[59]])</f>
        <v>2971.3281958295556</v>
      </c>
      <c r="AC10" s="8">
        <f>SUM(Table3254[[#This Row],[60]:[64]])</f>
        <v>2930.2330009066181</v>
      </c>
      <c r="AD10" s="8">
        <f>SUM(Table3254[[#This Row],[65]:[69]])</f>
        <v>2615.0308250226653</v>
      </c>
      <c r="AE10" s="8">
        <f>SUM(Table3254[[#This Row],[70]:[74]])</f>
        <v>2651.3218495013598</v>
      </c>
      <c r="AF10" s="8">
        <f>SUM(Table3254[[#This Row],[75]:[79]])</f>
        <v>2531.3726201269264</v>
      </c>
      <c r="AG10" s="8">
        <f>SUM(Table3254[[#This Row],[80]:[84]])</f>
        <v>1453.1387126019945</v>
      </c>
      <c r="AH10" s="8">
        <f>SUM(Table3254[[#This Row],[85]:[89]])</f>
        <v>890.51858567543059</v>
      </c>
      <c r="AI10" s="8">
        <f>Table3254[[#This Row],[90]]</f>
        <v>445.5693563009973</v>
      </c>
      <c r="AJ10" s="8">
        <v>306.60743427017223</v>
      </c>
      <c r="AK10" s="8">
        <v>342.27833182230279</v>
      </c>
      <c r="AL10" s="8">
        <v>330.94288304623751</v>
      </c>
      <c r="AM10" s="8">
        <v>367.59474161378057</v>
      </c>
      <c r="AN10" s="8">
        <v>342.27833182230279</v>
      </c>
      <c r="AO10" s="8">
        <v>420.26563916591113</v>
      </c>
      <c r="AP10" s="8">
        <v>458.27198549410696</v>
      </c>
      <c r="AQ10" s="8">
        <v>448.26563916591113</v>
      </c>
      <c r="AR10" s="8">
        <v>471.27833182230279</v>
      </c>
      <c r="AS10" s="8">
        <v>473.93653671804168</v>
      </c>
      <c r="AT10" s="8">
        <v>493.96192203082501</v>
      </c>
      <c r="AU10" s="8">
        <v>506.96192203082501</v>
      </c>
      <c r="AV10" s="8">
        <v>482.93653671804168</v>
      </c>
      <c r="AW10" s="8">
        <v>533.29102447869445</v>
      </c>
      <c r="AX10" s="8">
        <v>484.29102447869445</v>
      </c>
      <c r="AY10" s="8">
        <v>522.62647325475973</v>
      </c>
      <c r="AZ10" s="8">
        <v>541.6201269265639</v>
      </c>
      <c r="BA10" s="8">
        <v>485.62647325475973</v>
      </c>
      <c r="BB10" s="8">
        <v>1068.961922030825</v>
      </c>
      <c r="BC10" s="8">
        <v>3516.961922030825</v>
      </c>
      <c r="BD10" s="8">
        <v>4087.6137805983681</v>
      </c>
      <c r="BE10" s="8">
        <v>3427.3100634632819</v>
      </c>
      <c r="BF10" s="8">
        <v>2215.6391659111514</v>
      </c>
      <c r="BG10" s="8">
        <v>1712.9746146872167</v>
      </c>
      <c r="BH10" s="8">
        <v>1503.961922030825</v>
      </c>
      <c r="BI10" s="8">
        <v>621.61378059836807</v>
      </c>
      <c r="BJ10" s="8">
        <v>592.6010879419764</v>
      </c>
      <c r="BK10" s="8">
        <v>560.61378059836807</v>
      </c>
      <c r="BL10" s="8">
        <v>521.26563916591113</v>
      </c>
      <c r="BM10" s="8">
        <v>478.28467815049862</v>
      </c>
      <c r="BN10" s="8">
        <v>523.6010879419764</v>
      </c>
      <c r="BO10" s="8">
        <v>548.27833182230279</v>
      </c>
      <c r="BP10" s="8">
        <v>557.59474161378057</v>
      </c>
      <c r="BQ10" s="8">
        <v>548.58839528558474</v>
      </c>
      <c r="BR10" s="8">
        <v>547.25294650951946</v>
      </c>
      <c r="BS10" s="8">
        <v>594.93653671804168</v>
      </c>
      <c r="BT10" s="8">
        <v>590.24660018132363</v>
      </c>
      <c r="BU10" s="8">
        <v>607.58839528558474</v>
      </c>
      <c r="BV10" s="8">
        <v>597.25929283771529</v>
      </c>
      <c r="BW10" s="8">
        <v>596.93653671804168</v>
      </c>
      <c r="BX10" s="8">
        <v>606.60743427017223</v>
      </c>
      <c r="BY10" s="8">
        <v>603.27833182230279</v>
      </c>
      <c r="BZ10" s="8">
        <v>562.59474161378057</v>
      </c>
      <c r="CA10" s="8">
        <v>598.93653671804168</v>
      </c>
      <c r="CB10" s="8">
        <v>608.93019038984585</v>
      </c>
      <c r="CC10" s="8">
        <v>568.93019038984585</v>
      </c>
      <c r="CD10" s="8">
        <v>511.58204895738896</v>
      </c>
      <c r="CE10" s="8">
        <v>511.94922937443334</v>
      </c>
      <c r="CF10" s="8">
        <v>539.60743427017223</v>
      </c>
      <c r="CG10" s="8">
        <v>503.6201269265639</v>
      </c>
      <c r="CH10" s="8">
        <v>609.28467815049862</v>
      </c>
      <c r="CI10" s="8">
        <v>603.62647325475973</v>
      </c>
      <c r="CJ10" s="8">
        <v>619.94288304623751</v>
      </c>
      <c r="CK10" s="8">
        <v>613.61378059836807</v>
      </c>
      <c r="CL10" s="8">
        <v>563.27833182230279</v>
      </c>
      <c r="CM10" s="8">
        <v>595.59474161378057</v>
      </c>
      <c r="CN10" s="8">
        <v>608.24660018132363</v>
      </c>
      <c r="CO10" s="8">
        <v>566.92384406165002</v>
      </c>
      <c r="CP10" s="8">
        <v>576.6201269265639</v>
      </c>
      <c r="CQ10" s="8">
        <v>623.94288304623751</v>
      </c>
      <c r="CR10" s="8">
        <v>580.24660018132363</v>
      </c>
      <c r="CS10" s="8">
        <v>660.89211242067086</v>
      </c>
      <c r="CT10" s="8">
        <v>554.59474161378057</v>
      </c>
      <c r="CU10" s="8">
        <v>587.23390752493196</v>
      </c>
      <c r="CV10" s="8">
        <v>547.26563916591113</v>
      </c>
      <c r="CW10" s="8">
        <v>546.26563916591113</v>
      </c>
      <c r="CX10" s="8">
        <v>529.63281958295556</v>
      </c>
      <c r="CY10" s="8">
        <v>564.6010879419764</v>
      </c>
      <c r="CZ10" s="8">
        <v>474.26563916591113</v>
      </c>
      <c r="DA10" s="8">
        <v>500.26563916591113</v>
      </c>
      <c r="DB10" s="8">
        <v>534.26563916591113</v>
      </c>
      <c r="DC10" s="8">
        <v>529.58204895738891</v>
      </c>
      <c r="DD10" s="8">
        <v>521.93019038984585</v>
      </c>
      <c r="DE10" s="8">
        <v>526.60743427017223</v>
      </c>
      <c r="DF10" s="8">
        <v>538.93653671804168</v>
      </c>
      <c r="DG10" s="8">
        <v>583.6010879419764</v>
      </c>
      <c r="DH10" s="8">
        <v>626.26563916591113</v>
      </c>
      <c r="DI10" s="8">
        <v>428.93653671804168</v>
      </c>
      <c r="DJ10" s="8">
        <v>438.62647325475973</v>
      </c>
      <c r="DK10" s="8">
        <v>453.94288304623751</v>
      </c>
      <c r="DL10" s="8">
        <v>352.28467815049862</v>
      </c>
      <c r="DM10" s="8">
        <v>288.6201269265639</v>
      </c>
      <c r="DN10" s="8">
        <v>277.30371713508612</v>
      </c>
      <c r="DO10" s="8">
        <v>275.96826835902084</v>
      </c>
      <c r="DP10" s="8">
        <v>258.96192203082501</v>
      </c>
      <c r="DQ10" s="8">
        <v>224.63916591115139</v>
      </c>
      <c r="DR10" s="8">
        <v>225.62012692656393</v>
      </c>
      <c r="DS10" s="8">
        <v>187.31006346328195</v>
      </c>
      <c r="DT10" s="8">
        <v>139.96826835902084</v>
      </c>
      <c r="DU10" s="8">
        <v>112.9809610154125</v>
      </c>
      <c r="DV10" s="8">
        <v>445.5693563009973</v>
      </c>
      <c r="DW10" s="8">
        <f t="shared" si="0"/>
        <v>41574.675430643671</v>
      </c>
      <c r="DX10" s="8">
        <f t="shared" si="1"/>
        <v>17533.42339075249</v>
      </c>
      <c r="DY10" s="8">
        <f t="shared" si="2"/>
        <v>14102.698096101542</v>
      </c>
      <c r="DZ10" s="8">
        <f t="shared" si="3"/>
        <v>8911.3073436083396</v>
      </c>
    </row>
    <row r="11" spans="1:130" x14ac:dyDescent="0.2">
      <c r="A11" t="s">
        <v>137</v>
      </c>
      <c r="B11" t="s">
        <v>148</v>
      </c>
      <c r="C11" t="s">
        <v>149</v>
      </c>
      <c r="D11" s="8">
        <f>SUM(Table3254[[#This Row],[0]:[90]])</f>
        <v>50340</v>
      </c>
      <c r="E11" s="8">
        <f>SUM(Table3254[[#This Row],[0]:[15]])</f>
        <v>8930</v>
      </c>
      <c r="F11" s="8">
        <f>SUM(Table3254[[#This Row],[16]:[64]])</f>
        <v>31201</v>
      </c>
      <c r="G11" s="8">
        <f>SUM(Table3254[[#This Row],[65]:[90]])</f>
        <v>10209</v>
      </c>
      <c r="H11" s="8">
        <f>SUM(Table3254[[#This Row],[85]:[90]])</f>
        <v>1272</v>
      </c>
      <c r="I11" s="8">
        <f>SUM(Table3254[[#This Row],[0]:[17]])</f>
        <v>10104</v>
      </c>
      <c r="J11" s="8">
        <f>SUM(Table3254[[#This Row],[18]:[64]])</f>
        <v>30027</v>
      </c>
      <c r="K11" s="8">
        <f>SUM(Table3254[[#This Row],[0]:[4]])</f>
        <v>2453</v>
      </c>
      <c r="L11" s="8">
        <f>SUM(Table3254[[#This Row],[5]:[15]])</f>
        <v>6477</v>
      </c>
      <c r="M11" s="8">
        <f>SUM(Table3254[[#This Row],[16]:[24]])</f>
        <v>4956</v>
      </c>
      <c r="N11" s="8">
        <f>SUM(Table3254[[#This Row],[25]:[49]])</f>
        <v>15303</v>
      </c>
      <c r="O11" s="8">
        <f>SUM(Table3254[[#This Row],[50]:[64]])</f>
        <v>10942</v>
      </c>
      <c r="P11" s="8">
        <f>SUM(Table3254[[#This Row],[65]:[74]])</f>
        <v>5487</v>
      </c>
      <c r="Q11" s="8">
        <f>SUM(Table3254[[#This Row],[75]:[84]])</f>
        <v>3450</v>
      </c>
      <c r="R11" s="8">
        <f>SUM(Table3254[[#This Row],[5]:[9]])</f>
        <v>2778</v>
      </c>
      <c r="S11" s="8">
        <f>SUM(Table3254[[#This Row],[10]:[14]])</f>
        <v>3072</v>
      </c>
      <c r="T11" s="8">
        <f>SUM(Table3254[[#This Row],[15]:[19]])</f>
        <v>2964</v>
      </c>
      <c r="U11" s="8">
        <f>SUM(Table3254[[#This Row],[20]:[24]])</f>
        <v>2619</v>
      </c>
      <c r="V11" s="8">
        <f>SUM(Table3254[[#This Row],[25]:[29]])</f>
        <v>2831</v>
      </c>
      <c r="W11" s="8">
        <f>SUM(Table3254[[#This Row],[30]:[34]])</f>
        <v>3160</v>
      </c>
      <c r="X11" s="8">
        <f>SUM(Table3254[[#This Row],[35]:[39]])</f>
        <v>3314</v>
      </c>
      <c r="Y11" s="8">
        <f>SUM(Table3254[[#This Row],[40]:[44]])</f>
        <v>3212</v>
      </c>
      <c r="Z11" s="8">
        <f>SUM(Table3254[[#This Row],[45]:[49]])</f>
        <v>2786</v>
      </c>
      <c r="AA11" s="8">
        <f>SUM(Table3254[[#This Row],[50]:[54]])</f>
        <v>3463</v>
      </c>
      <c r="AB11" s="8">
        <f>SUM(Table3254[[#This Row],[55]:[59]])</f>
        <v>3827</v>
      </c>
      <c r="AC11" s="8">
        <f>SUM(Table3254[[#This Row],[60]:[64]])</f>
        <v>3652</v>
      </c>
      <c r="AD11" s="8">
        <f>SUM(Table3254[[#This Row],[65]:[69]])</f>
        <v>3114</v>
      </c>
      <c r="AE11" s="8">
        <f>SUM(Table3254[[#This Row],[70]:[74]])</f>
        <v>2373</v>
      </c>
      <c r="AF11" s="8">
        <f>SUM(Table3254[[#This Row],[75]:[79]])</f>
        <v>2173</v>
      </c>
      <c r="AG11" s="8">
        <f>SUM(Table3254[[#This Row],[80]:[84]])</f>
        <v>1277</v>
      </c>
      <c r="AH11" s="8">
        <f>SUM(Table3254[[#This Row],[85]:[89]])</f>
        <v>857</v>
      </c>
      <c r="AI11" s="8">
        <f>Table3254[[#This Row],[90]]</f>
        <v>415</v>
      </c>
      <c r="AJ11" s="8">
        <v>405</v>
      </c>
      <c r="AK11" s="8">
        <v>481</v>
      </c>
      <c r="AL11" s="8">
        <v>516</v>
      </c>
      <c r="AM11" s="8">
        <v>507</v>
      </c>
      <c r="AN11" s="8">
        <v>544</v>
      </c>
      <c r="AO11" s="8">
        <v>526</v>
      </c>
      <c r="AP11" s="8">
        <v>518</v>
      </c>
      <c r="AQ11" s="8">
        <v>611</v>
      </c>
      <c r="AR11" s="8">
        <v>561</v>
      </c>
      <c r="AS11" s="8">
        <v>562</v>
      </c>
      <c r="AT11" s="8">
        <v>629</v>
      </c>
      <c r="AU11" s="8">
        <v>580</v>
      </c>
      <c r="AV11" s="8">
        <v>656</v>
      </c>
      <c r="AW11" s="8">
        <v>606</v>
      </c>
      <c r="AX11" s="8">
        <v>601</v>
      </c>
      <c r="AY11" s="8">
        <v>627</v>
      </c>
      <c r="AZ11" s="8">
        <v>579</v>
      </c>
      <c r="BA11" s="8">
        <v>595</v>
      </c>
      <c r="BB11" s="8">
        <v>621</v>
      </c>
      <c r="BC11" s="8">
        <v>542</v>
      </c>
      <c r="BD11" s="8">
        <v>633</v>
      </c>
      <c r="BE11" s="8">
        <v>549</v>
      </c>
      <c r="BF11" s="8">
        <v>503</v>
      </c>
      <c r="BG11" s="8">
        <v>454</v>
      </c>
      <c r="BH11" s="8">
        <v>480</v>
      </c>
      <c r="BI11" s="8">
        <v>520</v>
      </c>
      <c r="BJ11" s="8">
        <v>553</v>
      </c>
      <c r="BK11" s="8">
        <v>584</v>
      </c>
      <c r="BL11" s="8">
        <v>620</v>
      </c>
      <c r="BM11" s="8">
        <v>554</v>
      </c>
      <c r="BN11" s="8">
        <v>635</v>
      </c>
      <c r="BO11" s="8">
        <v>620</v>
      </c>
      <c r="BP11" s="8">
        <v>661</v>
      </c>
      <c r="BQ11" s="8">
        <v>643</v>
      </c>
      <c r="BR11" s="8">
        <v>601</v>
      </c>
      <c r="BS11" s="8">
        <v>680</v>
      </c>
      <c r="BT11" s="8">
        <v>675</v>
      </c>
      <c r="BU11" s="8">
        <v>644</v>
      </c>
      <c r="BV11" s="8">
        <v>635</v>
      </c>
      <c r="BW11" s="8">
        <v>680</v>
      </c>
      <c r="BX11" s="8">
        <v>627</v>
      </c>
      <c r="BY11" s="8">
        <v>631</v>
      </c>
      <c r="BZ11" s="8">
        <v>644</v>
      </c>
      <c r="CA11" s="8">
        <v>678</v>
      </c>
      <c r="CB11" s="8">
        <v>632</v>
      </c>
      <c r="CC11" s="8">
        <v>554</v>
      </c>
      <c r="CD11" s="8">
        <v>531</v>
      </c>
      <c r="CE11" s="8">
        <v>569</v>
      </c>
      <c r="CF11" s="8">
        <v>520</v>
      </c>
      <c r="CG11" s="8">
        <v>612</v>
      </c>
      <c r="CH11" s="8">
        <v>635</v>
      </c>
      <c r="CI11" s="8">
        <v>711</v>
      </c>
      <c r="CJ11" s="8">
        <v>727</v>
      </c>
      <c r="CK11" s="8">
        <v>670</v>
      </c>
      <c r="CL11" s="8">
        <v>720</v>
      </c>
      <c r="CM11" s="8">
        <v>757</v>
      </c>
      <c r="CN11" s="8">
        <v>734</v>
      </c>
      <c r="CO11" s="8">
        <v>754</v>
      </c>
      <c r="CP11" s="8">
        <v>806</v>
      </c>
      <c r="CQ11" s="8">
        <v>776</v>
      </c>
      <c r="CR11" s="8">
        <v>732</v>
      </c>
      <c r="CS11" s="8">
        <v>752</v>
      </c>
      <c r="CT11" s="8">
        <v>753</v>
      </c>
      <c r="CU11" s="8">
        <v>702</v>
      </c>
      <c r="CV11" s="8">
        <v>713</v>
      </c>
      <c r="CW11" s="8">
        <v>705</v>
      </c>
      <c r="CX11" s="8">
        <v>600</v>
      </c>
      <c r="CY11" s="8">
        <v>616</v>
      </c>
      <c r="CZ11" s="8">
        <v>602</v>
      </c>
      <c r="DA11" s="8">
        <v>591</v>
      </c>
      <c r="DB11" s="8">
        <v>494</v>
      </c>
      <c r="DC11" s="8">
        <v>438</v>
      </c>
      <c r="DD11" s="8">
        <v>494</v>
      </c>
      <c r="DE11" s="8">
        <v>469</v>
      </c>
      <c r="DF11" s="8">
        <v>478</v>
      </c>
      <c r="DG11" s="8">
        <v>466</v>
      </c>
      <c r="DH11" s="8">
        <v>534</v>
      </c>
      <c r="DI11" s="8">
        <v>388</v>
      </c>
      <c r="DJ11" s="8">
        <v>406</v>
      </c>
      <c r="DK11" s="8">
        <v>379</v>
      </c>
      <c r="DL11" s="8">
        <v>271</v>
      </c>
      <c r="DM11" s="8">
        <v>267</v>
      </c>
      <c r="DN11" s="8">
        <v>249</v>
      </c>
      <c r="DO11" s="8">
        <v>248</v>
      </c>
      <c r="DP11" s="8">
        <v>242</v>
      </c>
      <c r="DQ11" s="8">
        <v>227</v>
      </c>
      <c r="DR11" s="8">
        <v>197</v>
      </c>
      <c r="DS11" s="8">
        <v>152</v>
      </c>
      <c r="DT11" s="8">
        <v>167</v>
      </c>
      <c r="DU11" s="8">
        <v>114</v>
      </c>
      <c r="DV11" s="8">
        <v>415</v>
      </c>
      <c r="DW11" s="8">
        <f t="shared" si="0"/>
        <v>31201</v>
      </c>
      <c r="DX11" s="8">
        <f t="shared" si="1"/>
        <v>3782</v>
      </c>
      <c r="DY11" s="8">
        <f t="shared" si="2"/>
        <v>15303</v>
      </c>
      <c r="DZ11" s="8">
        <f t="shared" si="3"/>
        <v>10942</v>
      </c>
    </row>
    <row r="12" spans="1:130" x14ac:dyDescent="0.2">
      <c r="A12" t="s">
        <v>137</v>
      </c>
      <c r="B12" t="s">
        <v>150</v>
      </c>
      <c r="C12" t="s">
        <v>151</v>
      </c>
      <c r="D12" s="8">
        <f>SUM(Table3254[[#This Row],[0]:[90]])</f>
        <v>52686</v>
      </c>
      <c r="E12" s="8">
        <f>SUM(Table3254[[#This Row],[0]:[15]])</f>
        <v>9203</v>
      </c>
      <c r="F12" s="8">
        <f>SUM(Table3254[[#This Row],[16]:[64]])</f>
        <v>32436</v>
      </c>
      <c r="G12" s="8">
        <f>SUM(Table3254[[#This Row],[65]:[90]])</f>
        <v>11047</v>
      </c>
      <c r="H12" s="8">
        <f>SUM(Table3254[[#This Row],[85]:[90]])</f>
        <v>1253</v>
      </c>
      <c r="I12" s="8">
        <f>SUM(Table3254[[#This Row],[0]:[17]])</f>
        <v>10394</v>
      </c>
      <c r="J12" s="8">
        <f>SUM(Table3254[[#This Row],[18]:[64]])</f>
        <v>31245</v>
      </c>
      <c r="K12" s="8">
        <f>SUM(Table3254[[#This Row],[0]:[4]])</f>
        <v>2552</v>
      </c>
      <c r="L12" s="8">
        <f>SUM(Table3254[[#This Row],[5]:[15]])</f>
        <v>6651</v>
      </c>
      <c r="M12" s="8">
        <f>SUM(Table3254[[#This Row],[16]:[24]])</f>
        <v>5332</v>
      </c>
      <c r="N12" s="8">
        <f>SUM(Table3254[[#This Row],[25]:[49]])</f>
        <v>15543</v>
      </c>
      <c r="O12" s="8">
        <f>SUM(Table3254[[#This Row],[50]:[64]])</f>
        <v>11561</v>
      </c>
      <c r="P12" s="8">
        <f>SUM(Table3254[[#This Row],[65]:[74]])</f>
        <v>5989</v>
      </c>
      <c r="Q12" s="8">
        <f>SUM(Table3254[[#This Row],[75]:[84]])</f>
        <v>3805</v>
      </c>
      <c r="R12" s="8">
        <f>SUM(Table3254[[#This Row],[5]:[9]])</f>
        <v>2930</v>
      </c>
      <c r="S12" s="8">
        <f>SUM(Table3254[[#This Row],[10]:[14]])</f>
        <v>3098</v>
      </c>
      <c r="T12" s="8">
        <f>SUM(Table3254[[#This Row],[15]:[19]])</f>
        <v>3003</v>
      </c>
      <c r="U12" s="8">
        <f>SUM(Table3254[[#This Row],[20]:[24]])</f>
        <v>2952</v>
      </c>
      <c r="V12" s="8">
        <f>SUM(Table3254[[#This Row],[25]:[29]])</f>
        <v>3095</v>
      </c>
      <c r="W12" s="8">
        <f>SUM(Table3254[[#This Row],[30]:[34]])</f>
        <v>3260</v>
      </c>
      <c r="X12" s="8">
        <f>SUM(Table3254[[#This Row],[35]:[39]])</f>
        <v>3275</v>
      </c>
      <c r="Y12" s="8">
        <f>SUM(Table3254[[#This Row],[40]:[44]])</f>
        <v>3059</v>
      </c>
      <c r="Z12" s="8">
        <f>SUM(Table3254[[#This Row],[45]:[49]])</f>
        <v>2854</v>
      </c>
      <c r="AA12" s="8">
        <f>SUM(Table3254[[#This Row],[50]:[54]])</f>
        <v>3565</v>
      </c>
      <c r="AB12" s="8">
        <f>SUM(Table3254[[#This Row],[55]:[59]])</f>
        <v>4125</v>
      </c>
      <c r="AC12" s="8">
        <f>SUM(Table3254[[#This Row],[60]:[64]])</f>
        <v>3871</v>
      </c>
      <c r="AD12" s="8">
        <f>SUM(Table3254[[#This Row],[65]:[69]])</f>
        <v>3279</v>
      </c>
      <c r="AE12" s="8">
        <f>SUM(Table3254[[#This Row],[70]:[74]])</f>
        <v>2710</v>
      </c>
      <c r="AF12" s="8">
        <f>SUM(Table3254[[#This Row],[75]:[79]])</f>
        <v>2340</v>
      </c>
      <c r="AG12" s="8">
        <f>SUM(Table3254[[#This Row],[80]:[84]])</f>
        <v>1465</v>
      </c>
      <c r="AH12" s="8">
        <f>SUM(Table3254[[#This Row],[85]:[89]])</f>
        <v>855</v>
      </c>
      <c r="AI12" s="8">
        <f>Table3254[[#This Row],[90]]</f>
        <v>398</v>
      </c>
      <c r="AJ12" s="8">
        <v>474</v>
      </c>
      <c r="AK12" s="8">
        <v>518</v>
      </c>
      <c r="AL12" s="8">
        <v>481</v>
      </c>
      <c r="AM12" s="8">
        <v>530</v>
      </c>
      <c r="AN12" s="8">
        <v>549</v>
      </c>
      <c r="AO12" s="8">
        <v>563</v>
      </c>
      <c r="AP12" s="8">
        <v>598</v>
      </c>
      <c r="AQ12" s="8">
        <v>616</v>
      </c>
      <c r="AR12" s="8">
        <v>562</v>
      </c>
      <c r="AS12" s="8">
        <v>591</v>
      </c>
      <c r="AT12" s="8">
        <v>639</v>
      </c>
      <c r="AU12" s="8">
        <v>625</v>
      </c>
      <c r="AV12" s="8">
        <v>641</v>
      </c>
      <c r="AW12" s="8">
        <v>628</v>
      </c>
      <c r="AX12" s="8">
        <v>565</v>
      </c>
      <c r="AY12" s="8">
        <v>623</v>
      </c>
      <c r="AZ12" s="8">
        <v>622</v>
      </c>
      <c r="BA12" s="8">
        <v>569</v>
      </c>
      <c r="BB12" s="8">
        <v>627</v>
      </c>
      <c r="BC12" s="8">
        <v>562</v>
      </c>
      <c r="BD12" s="8">
        <v>742</v>
      </c>
      <c r="BE12" s="8">
        <v>658</v>
      </c>
      <c r="BF12" s="8">
        <v>565</v>
      </c>
      <c r="BG12" s="8">
        <v>503</v>
      </c>
      <c r="BH12" s="8">
        <v>484</v>
      </c>
      <c r="BI12" s="8">
        <v>603</v>
      </c>
      <c r="BJ12" s="8">
        <v>616</v>
      </c>
      <c r="BK12" s="8">
        <v>649</v>
      </c>
      <c r="BL12" s="8">
        <v>600</v>
      </c>
      <c r="BM12" s="8">
        <v>627</v>
      </c>
      <c r="BN12" s="8">
        <v>651</v>
      </c>
      <c r="BO12" s="8">
        <v>657</v>
      </c>
      <c r="BP12" s="8">
        <v>700</v>
      </c>
      <c r="BQ12" s="8">
        <v>630</v>
      </c>
      <c r="BR12" s="8">
        <v>622</v>
      </c>
      <c r="BS12" s="8">
        <v>651</v>
      </c>
      <c r="BT12" s="8">
        <v>658</v>
      </c>
      <c r="BU12" s="8">
        <v>679</v>
      </c>
      <c r="BV12" s="8">
        <v>645</v>
      </c>
      <c r="BW12" s="8">
        <v>642</v>
      </c>
      <c r="BX12" s="8">
        <v>607</v>
      </c>
      <c r="BY12" s="8">
        <v>628</v>
      </c>
      <c r="BZ12" s="8">
        <v>615</v>
      </c>
      <c r="CA12" s="8">
        <v>607</v>
      </c>
      <c r="CB12" s="8">
        <v>602</v>
      </c>
      <c r="CC12" s="8">
        <v>563</v>
      </c>
      <c r="CD12" s="8">
        <v>535</v>
      </c>
      <c r="CE12" s="8">
        <v>561</v>
      </c>
      <c r="CF12" s="8">
        <v>593</v>
      </c>
      <c r="CG12" s="8">
        <v>602</v>
      </c>
      <c r="CH12" s="8">
        <v>633</v>
      </c>
      <c r="CI12" s="8">
        <v>677</v>
      </c>
      <c r="CJ12" s="8">
        <v>784</v>
      </c>
      <c r="CK12" s="8">
        <v>706</v>
      </c>
      <c r="CL12" s="8">
        <v>765</v>
      </c>
      <c r="CM12" s="8">
        <v>794</v>
      </c>
      <c r="CN12" s="8">
        <v>858</v>
      </c>
      <c r="CO12" s="8">
        <v>809</v>
      </c>
      <c r="CP12" s="8">
        <v>851</v>
      </c>
      <c r="CQ12" s="8">
        <v>813</v>
      </c>
      <c r="CR12" s="8">
        <v>795</v>
      </c>
      <c r="CS12" s="8">
        <v>801</v>
      </c>
      <c r="CT12" s="8">
        <v>747</v>
      </c>
      <c r="CU12" s="8">
        <v>710</v>
      </c>
      <c r="CV12" s="8">
        <v>818</v>
      </c>
      <c r="CW12" s="8">
        <v>694</v>
      </c>
      <c r="CX12" s="8">
        <v>681</v>
      </c>
      <c r="CY12" s="8">
        <v>653</v>
      </c>
      <c r="CZ12" s="8">
        <v>609</v>
      </c>
      <c r="DA12" s="8">
        <v>642</v>
      </c>
      <c r="DB12" s="8">
        <v>556</v>
      </c>
      <c r="DC12" s="8">
        <v>528</v>
      </c>
      <c r="DD12" s="8">
        <v>569</v>
      </c>
      <c r="DE12" s="8">
        <v>516</v>
      </c>
      <c r="DF12" s="8">
        <v>541</v>
      </c>
      <c r="DG12" s="8">
        <v>536</v>
      </c>
      <c r="DH12" s="8">
        <v>502</v>
      </c>
      <c r="DI12" s="8">
        <v>450</v>
      </c>
      <c r="DJ12" s="8">
        <v>439</v>
      </c>
      <c r="DK12" s="8">
        <v>413</v>
      </c>
      <c r="DL12" s="8">
        <v>329</v>
      </c>
      <c r="DM12" s="8">
        <v>335</v>
      </c>
      <c r="DN12" s="8">
        <v>297</v>
      </c>
      <c r="DO12" s="8">
        <v>257</v>
      </c>
      <c r="DP12" s="8">
        <v>247</v>
      </c>
      <c r="DQ12" s="8">
        <v>217</v>
      </c>
      <c r="DR12" s="8">
        <v>181</v>
      </c>
      <c r="DS12" s="8">
        <v>183</v>
      </c>
      <c r="DT12" s="8">
        <v>150</v>
      </c>
      <c r="DU12" s="8">
        <v>124</v>
      </c>
      <c r="DV12" s="8">
        <v>398</v>
      </c>
      <c r="DW12" s="8">
        <f t="shared" si="0"/>
        <v>32436</v>
      </c>
      <c r="DX12" s="8">
        <f t="shared" si="1"/>
        <v>4141</v>
      </c>
      <c r="DY12" s="8">
        <f t="shared" si="2"/>
        <v>15543</v>
      </c>
      <c r="DZ12" s="8">
        <f t="shared" si="3"/>
        <v>11561</v>
      </c>
    </row>
    <row r="13" spans="1:130" x14ac:dyDescent="0.2">
      <c r="A13" t="s">
        <v>137</v>
      </c>
      <c r="B13" t="s">
        <v>152</v>
      </c>
      <c r="C13" t="s">
        <v>153</v>
      </c>
      <c r="D13" s="8">
        <f>SUM(Table3254[[#This Row],[0]:[90]])</f>
        <v>58894.525982439933</v>
      </c>
      <c r="E13" s="8">
        <f>SUM(Table3254[[#This Row],[0]:[15]])</f>
        <v>10156.624691292796</v>
      </c>
      <c r="F13" s="8">
        <f>SUM(Table3254[[#This Row],[16]:[64]])</f>
        <v>35739.871020756058</v>
      </c>
      <c r="G13" s="8">
        <f>SUM(Table3254[[#This Row],[65]:[90]])</f>
        <v>12998.030270391066</v>
      </c>
      <c r="H13" s="8">
        <f>SUM(Table3254[[#This Row],[85]:[90]])</f>
        <v>1369.2838439653729</v>
      </c>
      <c r="I13" s="8">
        <f>SUM(Table3254[[#This Row],[0]:[17]])</f>
        <v>11441.778808642979</v>
      </c>
      <c r="J13" s="8">
        <f>SUM(Table3254[[#This Row],[18]:[64]])</f>
        <v>34454.716903405882</v>
      </c>
      <c r="K13" s="8">
        <f>SUM(Table3254[[#This Row],[0]:[4]])</f>
        <v>2837.5747840078352</v>
      </c>
      <c r="L13" s="8">
        <f>SUM(Table3254[[#This Row],[5]:[15]])</f>
        <v>7319.0499072849607</v>
      </c>
      <c r="M13" s="8">
        <f>SUM(Table3254[[#This Row],[16]:[24]])</f>
        <v>5501.8387598612144</v>
      </c>
      <c r="N13" s="8">
        <f>SUM(Table3254[[#This Row],[25]:[49]])</f>
        <v>17271.427933879488</v>
      </c>
      <c r="O13" s="8">
        <f>SUM(Table3254[[#This Row],[50]:[64]])</f>
        <v>12966.604327015355</v>
      </c>
      <c r="P13" s="8">
        <f>SUM(Table3254[[#This Row],[65]:[74]])</f>
        <v>7154.6525701032097</v>
      </c>
      <c r="Q13" s="8">
        <f>SUM(Table3254[[#This Row],[75]:[84]])</f>
        <v>4474.09385632248</v>
      </c>
      <c r="R13" s="8">
        <f>SUM(Table3254[[#This Row],[5]:[9]])</f>
        <v>3180.3579131187262</v>
      </c>
      <c r="S13" s="8">
        <f>SUM(Table3254[[#This Row],[10]:[14]])</f>
        <v>3463.8439464876164</v>
      </c>
      <c r="T13" s="8">
        <f>SUM(Table3254[[#This Row],[15]:[19]])</f>
        <v>3189.2875752000755</v>
      </c>
      <c r="U13" s="8">
        <f>SUM(Table3254[[#This Row],[20]:[24]])</f>
        <v>2987.3992323397583</v>
      </c>
      <c r="V13" s="8">
        <f>SUM(Table3254[[#This Row],[25]:[29]])</f>
        <v>3018.3504007902784</v>
      </c>
      <c r="W13" s="8">
        <f>SUM(Table3254[[#This Row],[30]:[34]])</f>
        <v>3503.6678909015072</v>
      </c>
      <c r="X13" s="8">
        <f>SUM(Table3254[[#This Row],[35]:[39]])</f>
        <v>3717.8131617805047</v>
      </c>
      <c r="Y13" s="8">
        <f>SUM(Table3254[[#This Row],[40]:[44]])</f>
        <v>3740.7778764956602</v>
      </c>
      <c r="Z13" s="8">
        <f>SUM(Table3254[[#This Row],[45]:[49]])</f>
        <v>3290.8186039115353</v>
      </c>
      <c r="AA13" s="8">
        <f>SUM(Table3254[[#This Row],[50]:[54]])</f>
        <v>4213.868337736998</v>
      </c>
      <c r="AB13" s="8">
        <f>SUM(Table3254[[#This Row],[55]:[59]])</f>
        <v>4558.702640008747</v>
      </c>
      <c r="AC13" s="8">
        <f>SUM(Table3254[[#This Row],[60]:[64]])</f>
        <v>4194.03334926961</v>
      </c>
      <c r="AD13" s="8">
        <f>SUM(Table3254[[#This Row],[65]:[69]])</f>
        <v>3798.8868882769448</v>
      </c>
      <c r="AE13" s="8">
        <f>SUM(Table3254[[#This Row],[70]:[74]])</f>
        <v>3355.7656818262649</v>
      </c>
      <c r="AF13" s="8">
        <f>SUM(Table3254[[#This Row],[75]:[79]])</f>
        <v>2822.6158549624338</v>
      </c>
      <c r="AG13" s="8">
        <f>SUM(Table3254[[#This Row],[80]:[84]])</f>
        <v>1651.4780013600459</v>
      </c>
      <c r="AH13" s="8">
        <f>SUM(Table3254[[#This Row],[85]:[89]])</f>
        <v>938.51236757776314</v>
      </c>
      <c r="AI13" s="8">
        <f>Table3254[[#This Row],[90]]</f>
        <v>430.77147638760982</v>
      </c>
      <c r="AJ13" s="8">
        <v>512.54729253273945</v>
      </c>
      <c r="AK13" s="8">
        <v>530.63868882402028</v>
      </c>
      <c r="AL13" s="8">
        <v>582.14334449019736</v>
      </c>
      <c r="AM13" s="8">
        <v>604.28159024111926</v>
      </c>
      <c r="AN13" s="8">
        <v>607.96386791975874</v>
      </c>
      <c r="AO13" s="8">
        <v>579.96258918412241</v>
      </c>
      <c r="AP13" s="8">
        <v>614.20267726524662</v>
      </c>
      <c r="AQ13" s="8">
        <v>649.64054338199651</v>
      </c>
      <c r="AR13" s="8">
        <v>660.93555220892097</v>
      </c>
      <c r="AS13" s="8">
        <v>675.61655107843967</v>
      </c>
      <c r="AT13" s="8">
        <v>681.04405970475216</v>
      </c>
      <c r="AU13" s="8">
        <v>720.76288483318046</v>
      </c>
      <c r="AV13" s="8">
        <v>686.28229330138447</v>
      </c>
      <c r="AW13" s="8">
        <v>709.42046722148234</v>
      </c>
      <c r="AX13" s="8">
        <v>666.33424142681667</v>
      </c>
      <c r="AY13" s="8">
        <v>674.84804767861874</v>
      </c>
      <c r="AZ13" s="8">
        <v>633.08422757504138</v>
      </c>
      <c r="BA13" s="8">
        <v>652.06988977514118</v>
      </c>
      <c r="BB13" s="8">
        <v>636.8978699790805</v>
      </c>
      <c r="BC13" s="8">
        <v>592.38754019219368</v>
      </c>
      <c r="BD13" s="8">
        <v>806.43289505630503</v>
      </c>
      <c r="BE13" s="8">
        <v>594.29706282107099</v>
      </c>
      <c r="BF13" s="8">
        <v>545.30905893610725</v>
      </c>
      <c r="BG13" s="8">
        <v>538.8518839590123</v>
      </c>
      <c r="BH13" s="8">
        <v>502.50833156726259</v>
      </c>
      <c r="BI13" s="8">
        <v>577.39031359684373</v>
      </c>
      <c r="BJ13" s="8">
        <v>608.92647345411979</v>
      </c>
      <c r="BK13" s="8">
        <v>600.94030740947255</v>
      </c>
      <c r="BL13" s="8">
        <v>586.53075707704465</v>
      </c>
      <c r="BM13" s="8">
        <v>644.56254925279779</v>
      </c>
      <c r="BN13" s="8">
        <v>647.88708076885655</v>
      </c>
      <c r="BO13" s="8">
        <v>701.15647538528515</v>
      </c>
      <c r="BP13" s="8">
        <v>684.66750823243706</v>
      </c>
      <c r="BQ13" s="8">
        <v>727.5196079778583</v>
      </c>
      <c r="BR13" s="8">
        <v>742.43721853707029</v>
      </c>
      <c r="BS13" s="8">
        <v>772.84222952883977</v>
      </c>
      <c r="BT13" s="8">
        <v>739.96024749925846</v>
      </c>
      <c r="BU13" s="8">
        <v>774.29790991040511</v>
      </c>
      <c r="BV13" s="8">
        <v>739.34865113102501</v>
      </c>
      <c r="BW13" s="8">
        <v>691.36412371097663</v>
      </c>
      <c r="BX13" s="8">
        <v>734.52798367239438</v>
      </c>
      <c r="BY13" s="8">
        <v>753.39321438638763</v>
      </c>
      <c r="BZ13" s="8">
        <v>763.41102865120297</v>
      </c>
      <c r="CA13" s="8">
        <v>715.6354282924824</v>
      </c>
      <c r="CB13" s="8">
        <v>773.81022149319347</v>
      </c>
      <c r="CC13" s="8">
        <v>645.26348828558673</v>
      </c>
      <c r="CD13" s="8">
        <v>649.99218370408084</v>
      </c>
      <c r="CE13" s="8">
        <v>656.46843503745197</v>
      </c>
      <c r="CF13" s="8">
        <v>636.04164618906429</v>
      </c>
      <c r="CG13" s="8">
        <v>703.05285069535171</v>
      </c>
      <c r="CH13" s="8">
        <v>801.84556225862264</v>
      </c>
      <c r="CI13" s="8">
        <v>811.14873092018991</v>
      </c>
      <c r="CJ13" s="8">
        <v>893.59603560721916</v>
      </c>
      <c r="CK13" s="8">
        <v>803.01758205468343</v>
      </c>
      <c r="CL13" s="8">
        <v>904.2604268962823</v>
      </c>
      <c r="CM13" s="8">
        <v>881.78282492296648</v>
      </c>
      <c r="CN13" s="8">
        <v>911.65281083751142</v>
      </c>
      <c r="CO13" s="8">
        <v>896.29960401558924</v>
      </c>
      <c r="CP13" s="8">
        <v>920.68843936714211</v>
      </c>
      <c r="CQ13" s="8">
        <v>948.27896086553835</v>
      </c>
      <c r="CR13" s="8">
        <v>888.27534044503807</v>
      </c>
      <c r="CS13" s="8">
        <v>867.29173194514783</v>
      </c>
      <c r="CT13" s="8">
        <v>834.56552216710247</v>
      </c>
      <c r="CU13" s="8">
        <v>796.66026761188925</v>
      </c>
      <c r="CV13" s="8">
        <v>807.24048710043314</v>
      </c>
      <c r="CW13" s="8">
        <v>786.34510283528562</v>
      </c>
      <c r="CX13" s="8">
        <v>789.16079893953452</v>
      </c>
      <c r="CY13" s="8">
        <v>754.38519858081395</v>
      </c>
      <c r="CZ13" s="8">
        <v>779.05796585835003</v>
      </c>
      <c r="DA13" s="8">
        <v>689.93782206296066</v>
      </c>
      <c r="DB13" s="8">
        <v>697.26817165531429</v>
      </c>
      <c r="DC13" s="8">
        <v>651.10551837825619</v>
      </c>
      <c r="DD13" s="8">
        <v>690.10764412974254</v>
      </c>
      <c r="DE13" s="8">
        <v>667.17166027451935</v>
      </c>
      <c r="DF13" s="8">
        <v>650.11268738843251</v>
      </c>
      <c r="DG13" s="8">
        <v>654.24673696999878</v>
      </c>
      <c r="DH13" s="8">
        <v>696.22559026933732</v>
      </c>
      <c r="DI13" s="8">
        <v>482.20202968556691</v>
      </c>
      <c r="DJ13" s="8">
        <v>511.57177203666805</v>
      </c>
      <c r="DK13" s="8">
        <v>478.36972600086239</v>
      </c>
      <c r="DL13" s="8">
        <v>398.6579977578495</v>
      </c>
      <c r="DM13" s="8">
        <v>358.26867520592481</v>
      </c>
      <c r="DN13" s="8">
        <v>323.17428965010043</v>
      </c>
      <c r="DO13" s="8">
        <v>299.05392999481791</v>
      </c>
      <c r="DP13" s="8">
        <v>272.32310875135323</v>
      </c>
      <c r="DQ13" s="8">
        <v>241.35980023021136</v>
      </c>
      <c r="DR13" s="8">
        <v>225.97849348386038</v>
      </c>
      <c r="DS13" s="8">
        <v>181.63259940724689</v>
      </c>
      <c r="DT13" s="8">
        <v>160.87339054863611</v>
      </c>
      <c r="DU13" s="8">
        <v>128.66808390780847</v>
      </c>
      <c r="DV13" s="8">
        <v>430.77147638760982</v>
      </c>
      <c r="DW13" s="8">
        <f t="shared" si="0"/>
        <v>35739.871020756058</v>
      </c>
      <c r="DX13" s="8">
        <f t="shared" si="1"/>
        <v>4216.6846425110325</v>
      </c>
      <c r="DY13" s="8">
        <f t="shared" si="2"/>
        <v>17271.427933879488</v>
      </c>
      <c r="DZ13" s="8">
        <f t="shared" si="3"/>
        <v>12966.604327015355</v>
      </c>
    </row>
    <row r="14" spans="1:130" x14ac:dyDescent="0.2">
      <c r="A14" t="s">
        <v>137</v>
      </c>
      <c r="B14" t="s">
        <v>154</v>
      </c>
      <c r="C14" t="s">
        <v>155</v>
      </c>
      <c r="D14" s="8">
        <f>SUM(Table3254[[#This Row],[0]:[90]])</f>
        <v>54587.648663372223</v>
      </c>
      <c r="E14" s="8">
        <f>SUM(Table3254[[#This Row],[0]:[15]])</f>
        <v>9616.956455616426</v>
      </c>
      <c r="F14" s="8">
        <f>SUM(Table3254[[#This Row],[16]:[64]])</f>
        <v>33592.330460372505</v>
      </c>
      <c r="G14" s="8">
        <f>SUM(Table3254[[#This Row],[65]:[90]])</f>
        <v>11378.361747383293</v>
      </c>
      <c r="H14" s="8">
        <f>SUM(Table3254[[#This Row],[85]:[90]])</f>
        <v>1148.1521169337341</v>
      </c>
      <c r="I14" s="8">
        <f>SUM(Table3254[[#This Row],[0]:[17]])</f>
        <v>10774.036806834218</v>
      </c>
      <c r="J14" s="8">
        <f>SUM(Table3254[[#This Row],[18]:[64]])</f>
        <v>32435.250109154709</v>
      </c>
      <c r="K14" s="8">
        <f>SUM(Table3254[[#This Row],[0]:[4]])</f>
        <v>2918.7783952455279</v>
      </c>
      <c r="L14" s="8">
        <f>SUM(Table3254[[#This Row],[5]:[15]])</f>
        <v>6698.1780603708994</v>
      </c>
      <c r="M14" s="8">
        <f>SUM(Table3254[[#This Row],[16]:[24]])</f>
        <v>5248.9205834402628</v>
      </c>
      <c r="N14" s="8">
        <f>SUM(Table3254[[#This Row],[25]:[49]])</f>
        <v>16775.945497418346</v>
      </c>
      <c r="O14" s="8">
        <f>SUM(Table3254[[#This Row],[50]:[64]])</f>
        <v>11567.464379513896</v>
      </c>
      <c r="P14" s="8">
        <f>SUM(Table3254[[#This Row],[65]:[74]])</f>
        <v>6230.4573402035157</v>
      </c>
      <c r="Q14" s="8">
        <f>SUM(Table3254[[#This Row],[75]:[84]])</f>
        <v>3999.7522902460428</v>
      </c>
      <c r="R14" s="8">
        <f>SUM(Table3254[[#This Row],[5]:[9]])</f>
        <v>2970.1571253656853</v>
      </c>
      <c r="S14" s="8">
        <f>SUM(Table3254[[#This Row],[10]:[14]])</f>
        <v>3106.4294406605632</v>
      </c>
      <c r="T14" s="8">
        <f>SUM(Table3254[[#This Row],[15]:[19]])</f>
        <v>2903.161845388865</v>
      </c>
      <c r="U14" s="8">
        <f>SUM(Table3254[[#This Row],[20]:[24]])</f>
        <v>2967.3502323960493</v>
      </c>
      <c r="V14" s="8">
        <f>SUM(Table3254[[#This Row],[25]:[29]])</f>
        <v>3252.884656519841</v>
      </c>
      <c r="W14" s="8">
        <f>SUM(Table3254[[#This Row],[30]:[34]])</f>
        <v>3821.9481198017993</v>
      </c>
      <c r="X14" s="8">
        <f>SUM(Table3254[[#This Row],[35]:[39]])</f>
        <v>3396.2093687453016</v>
      </c>
      <c r="Y14" s="8">
        <f>SUM(Table3254[[#This Row],[40]:[44]])</f>
        <v>3315.2639581166377</v>
      </c>
      <c r="Z14" s="8">
        <f>SUM(Table3254[[#This Row],[45]:[49]])</f>
        <v>2989.6393942347622</v>
      </c>
      <c r="AA14" s="8">
        <f>SUM(Table3254[[#This Row],[50]:[54]])</f>
        <v>3668.8002448804104</v>
      </c>
      <c r="AB14" s="8">
        <f>SUM(Table3254[[#This Row],[55]:[59]])</f>
        <v>4106.1327761881175</v>
      </c>
      <c r="AC14" s="8">
        <f>SUM(Table3254[[#This Row],[60]:[64]])</f>
        <v>3792.5313584453702</v>
      </c>
      <c r="AD14" s="8">
        <f>SUM(Table3254[[#This Row],[65]:[69]])</f>
        <v>3213.1900880848457</v>
      </c>
      <c r="AE14" s="8">
        <f>SUM(Table3254[[#This Row],[70]:[74]])</f>
        <v>3017.2672521186696</v>
      </c>
      <c r="AF14" s="8">
        <f>SUM(Table3254[[#This Row],[75]:[79]])</f>
        <v>2508.8247289157835</v>
      </c>
      <c r="AG14" s="8">
        <f>SUM(Table3254[[#This Row],[80]:[84]])</f>
        <v>1490.9275613302586</v>
      </c>
      <c r="AH14" s="8">
        <f>SUM(Table3254[[#This Row],[85]:[89]])</f>
        <v>795.15593567950316</v>
      </c>
      <c r="AI14" s="8">
        <f>Table3254[[#This Row],[90]]</f>
        <v>352.99618125423098</v>
      </c>
      <c r="AJ14" s="8">
        <v>559.32776455162457</v>
      </c>
      <c r="AK14" s="8">
        <v>585.2003132439711</v>
      </c>
      <c r="AL14" s="8">
        <v>582.16610075346796</v>
      </c>
      <c r="AM14" s="8">
        <v>588.42734969697051</v>
      </c>
      <c r="AN14" s="8">
        <v>603.65686699949401</v>
      </c>
      <c r="AO14" s="8">
        <v>556.29989838931715</v>
      </c>
      <c r="AP14" s="8">
        <v>597.92389079455279</v>
      </c>
      <c r="AQ14" s="8">
        <v>603.93023712274862</v>
      </c>
      <c r="AR14" s="8">
        <v>614.83065197740268</v>
      </c>
      <c r="AS14" s="8">
        <v>597.17244708166379</v>
      </c>
      <c r="AT14" s="8">
        <v>601.25604556858593</v>
      </c>
      <c r="AU14" s="8">
        <v>635.97327679097179</v>
      </c>
      <c r="AV14" s="8">
        <v>651.99866210375512</v>
      </c>
      <c r="AW14" s="8">
        <v>632.36140556548821</v>
      </c>
      <c r="AX14" s="8">
        <v>584.8400506317621</v>
      </c>
      <c r="AY14" s="8">
        <v>621.59149434465121</v>
      </c>
      <c r="AZ14" s="8">
        <v>586.59784067284704</v>
      </c>
      <c r="BA14" s="8">
        <v>570.48251054494574</v>
      </c>
      <c r="BB14" s="8">
        <v>547.79949181306301</v>
      </c>
      <c r="BC14" s="8">
        <v>576.69050801335766</v>
      </c>
      <c r="BD14" s="8">
        <v>770.86486446790582</v>
      </c>
      <c r="BE14" s="8">
        <v>620.16858160299194</v>
      </c>
      <c r="BF14" s="8">
        <v>514.75258666616821</v>
      </c>
      <c r="BG14" s="8">
        <v>526.41713789010294</v>
      </c>
      <c r="BH14" s="8">
        <v>535.14706176888046</v>
      </c>
      <c r="BI14" s="8">
        <v>596.06074075656568</v>
      </c>
      <c r="BJ14" s="8">
        <v>644.79066463534321</v>
      </c>
      <c r="BK14" s="8">
        <v>631.97384826761129</v>
      </c>
      <c r="BL14" s="8">
        <v>690.40888218902262</v>
      </c>
      <c r="BM14" s="8">
        <v>689.65052067129818</v>
      </c>
      <c r="BN14" s="8">
        <v>756.52998716848015</v>
      </c>
      <c r="BO14" s="8">
        <v>754.56997451053962</v>
      </c>
      <c r="BP14" s="8">
        <v>750.16667223010745</v>
      </c>
      <c r="BQ14" s="8">
        <v>782.08612606934901</v>
      </c>
      <c r="BR14" s="8">
        <v>778.59535982332295</v>
      </c>
      <c r="BS14" s="8">
        <v>720.28143088136926</v>
      </c>
      <c r="BT14" s="8">
        <v>691.68859864047317</v>
      </c>
      <c r="BU14" s="8">
        <v>688.82544860248595</v>
      </c>
      <c r="BV14" s="8">
        <v>668.87178227274126</v>
      </c>
      <c r="BW14" s="8">
        <v>626.5421083482322</v>
      </c>
      <c r="BX14" s="8">
        <v>671.98019459580712</v>
      </c>
      <c r="BY14" s="8">
        <v>667.2003132439711</v>
      </c>
      <c r="BZ14" s="8">
        <v>658.88390345249331</v>
      </c>
      <c r="CA14" s="8">
        <v>644.19453839241487</v>
      </c>
      <c r="CB14" s="8">
        <v>673.00500843195096</v>
      </c>
      <c r="CC14" s="8">
        <v>605.91811594299656</v>
      </c>
      <c r="CD14" s="8">
        <v>539.61382733127084</v>
      </c>
      <c r="CE14" s="8">
        <v>589.35563071393187</v>
      </c>
      <c r="CF14" s="8">
        <v>632.43674835132992</v>
      </c>
      <c r="CG14" s="8">
        <v>622.3150718952329</v>
      </c>
      <c r="CH14" s="8">
        <v>683.0201819378666</v>
      </c>
      <c r="CI14" s="8">
        <v>721.13494058912829</v>
      </c>
      <c r="CJ14" s="8">
        <v>739.64474581974184</v>
      </c>
      <c r="CK14" s="8">
        <v>749.14763324551996</v>
      </c>
      <c r="CL14" s="8">
        <v>775.85274328815376</v>
      </c>
      <c r="CM14" s="8">
        <v>855.90599476324451</v>
      </c>
      <c r="CN14" s="8">
        <v>859.64588877302094</v>
      </c>
      <c r="CO14" s="8">
        <v>806.77276860403481</v>
      </c>
      <c r="CP14" s="8">
        <v>795.33716320598398</v>
      </c>
      <c r="CQ14" s="8">
        <v>788.47096084183318</v>
      </c>
      <c r="CR14" s="8">
        <v>826.42792117361012</v>
      </c>
      <c r="CS14" s="8">
        <v>791.97828522292264</v>
      </c>
      <c r="CT14" s="8">
        <v>801.71011847458465</v>
      </c>
      <c r="CU14" s="8">
        <v>695.17993636313872</v>
      </c>
      <c r="CV14" s="8">
        <v>677.23509721111395</v>
      </c>
      <c r="CW14" s="8">
        <v>701.8875272552965</v>
      </c>
      <c r="CX14" s="8">
        <v>616.69413181616073</v>
      </c>
      <c r="CY14" s="8">
        <v>651.16032590191162</v>
      </c>
      <c r="CZ14" s="8">
        <v>614.95232843349982</v>
      </c>
      <c r="DA14" s="8">
        <v>628.4957746779769</v>
      </c>
      <c r="DB14" s="8">
        <v>634.12611341140848</v>
      </c>
      <c r="DC14" s="8">
        <v>612.09247239754484</v>
      </c>
      <c r="DD14" s="8">
        <v>608.09190092090523</v>
      </c>
      <c r="DE14" s="8">
        <v>612.41465704057885</v>
      </c>
      <c r="DF14" s="8">
        <v>550.5421083482322</v>
      </c>
      <c r="DG14" s="8">
        <v>569.87755712429748</v>
      </c>
      <c r="DH14" s="8">
        <v>630.12611341140848</v>
      </c>
      <c r="DI14" s="8">
        <v>506.2814308813692</v>
      </c>
      <c r="DJ14" s="8">
        <v>413.74318801180874</v>
      </c>
      <c r="DK14" s="8">
        <v>388.79643948689943</v>
      </c>
      <c r="DL14" s="8">
        <v>364.08498311606985</v>
      </c>
      <c r="DM14" s="8">
        <v>320.77162565075571</v>
      </c>
      <c r="DN14" s="8">
        <v>247.80526666461932</v>
      </c>
      <c r="DO14" s="8">
        <v>298.3145004185933</v>
      </c>
      <c r="DP14" s="8">
        <v>259.95118548022066</v>
      </c>
      <c r="DQ14" s="8">
        <v>178.55671037750841</v>
      </c>
      <c r="DR14" s="8">
        <v>208.20608809552738</v>
      </c>
      <c r="DS14" s="8">
        <v>155.51615155880936</v>
      </c>
      <c r="DT14" s="8">
        <v>142.85794666307046</v>
      </c>
      <c r="DU14" s="8">
        <v>110.01903898458748</v>
      </c>
      <c r="DV14" s="8">
        <v>352.99618125423098</v>
      </c>
      <c r="DW14" s="8">
        <f t="shared" si="0"/>
        <v>33592.330460372505</v>
      </c>
      <c r="DX14" s="8">
        <f t="shared" si="1"/>
        <v>4091.8402322224697</v>
      </c>
      <c r="DY14" s="8">
        <f t="shared" si="2"/>
        <v>16775.945497418346</v>
      </c>
      <c r="DZ14" s="8">
        <f t="shared" si="3"/>
        <v>11567.464379513896</v>
      </c>
    </row>
    <row r="15" spans="1:130" x14ac:dyDescent="0.2">
      <c r="A15" t="s">
        <v>137</v>
      </c>
      <c r="B15" t="s">
        <v>156</v>
      </c>
      <c r="C15" t="s">
        <v>157</v>
      </c>
      <c r="D15" s="8">
        <f>SUM(Table3254[[#This Row],[0]:[90]])</f>
        <v>33797.857142857152</v>
      </c>
      <c r="E15" s="8">
        <f>SUM(Table3254[[#This Row],[0]:[15]])</f>
        <v>6115.9740259740256</v>
      </c>
      <c r="F15" s="8">
        <f>SUM(Table3254[[#This Row],[16]:[64]])</f>
        <v>20699.662337662328</v>
      </c>
      <c r="G15" s="8">
        <f>SUM(Table3254[[#This Row],[65]:[90]])</f>
        <v>6982.2207792207782</v>
      </c>
      <c r="H15" s="8">
        <f>SUM(Table3254[[#This Row],[85]:[90]])</f>
        <v>744.80519480519479</v>
      </c>
      <c r="I15" s="8">
        <f>SUM(Table3254[[#This Row],[0]:[17]])</f>
        <v>6909.181818181818</v>
      </c>
      <c r="J15" s="8">
        <f>SUM(Table3254[[#This Row],[18]:[64]])</f>
        <v>19906.45454545454</v>
      </c>
      <c r="K15" s="8">
        <f>SUM(Table3254[[#This Row],[0]:[4]])</f>
        <v>1631.5454545454547</v>
      </c>
      <c r="L15" s="8">
        <f>SUM(Table3254[[#This Row],[5]:[15]])</f>
        <v>4484.4285714285716</v>
      </c>
      <c r="M15" s="8">
        <f>SUM(Table3254[[#This Row],[16]:[24]])</f>
        <v>3249.8701298701299</v>
      </c>
      <c r="N15" s="8">
        <f>SUM(Table3254[[#This Row],[25]:[49]])</f>
        <v>10305.493506493505</v>
      </c>
      <c r="O15" s="8">
        <f>SUM(Table3254[[#This Row],[50]:[64]])</f>
        <v>7144.2987012987023</v>
      </c>
      <c r="P15" s="8">
        <f>SUM(Table3254[[#This Row],[65]:[74]])</f>
        <v>3824.6753246753242</v>
      </c>
      <c r="Q15" s="8">
        <f>SUM(Table3254[[#This Row],[75]:[84]])</f>
        <v>2412.7402597402597</v>
      </c>
      <c r="R15" s="8">
        <f>SUM(Table3254[[#This Row],[5]:[9]])</f>
        <v>1915.3116883116884</v>
      </c>
      <c r="S15" s="8">
        <f>SUM(Table3254[[#This Row],[10]:[14]])</f>
        <v>2140.1558441558441</v>
      </c>
      <c r="T15" s="8">
        <f>SUM(Table3254[[#This Row],[15]:[19]])</f>
        <v>1918.6623376623379</v>
      </c>
      <c r="U15" s="8">
        <f>SUM(Table3254[[#This Row],[20]:[24]])</f>
        <v>1760.1688311688313</v>
      </c>
      <c r="V15" s="8">
        <f>SUM(Table3254[[#This Row],[25]:[29]])</f>
        <v>2019.7922077922078</v>
      </c>
      <c r="W15" s="8">
        <f>SUM(Table3254[[#This Row],[30]:[34]])</f>
        <v>2232.7532467532469</v>
      </c>
      <c r="X15" s="8">
        <f>SUM(Table3254[[#This Row],[35]:[39]])</f>
        <v>2251.8701298701299</v>
      </c>
      <c r="Y15" s="8">
        <f>SUM(Table3254[[#This Row],[40]:[44]])</f>
        <v>1992.5194805194806</v>
      </c>
      <c r="Z15" s="8">
        <f>SUM(Table3254[[#This Row],[45]:[49]])</f>
        <v>1808.5584415584415</v>
      </c>
      <c r="AA15" s="8">
        <f>SUM(Table3254[[#This Row],[50]:[54]])</f>
        <v>2381.5844155844156</v>
      </c>
      <c r="AB15" s="8">
        <f>SUM(Table3254[[#This Row],[55]:[59]])</f>
        <v>2498.7662337662337</v>
      </c>
      <c r="AC15" s="8">
        <f>SUM(Table3254[[#This Row],[60]:[64]])</f>
        <v>2263.9480519480517</v>
      </c>
      <c r="AD15" s="8">
        <f>SUM(Table3254[[#This Row],[65]:[69]])</f>
        <v>2065.3506493506493</v>
      </c>
      <c r="AE15" s="8">
        <f>SUM(Table3254[[#This Row],[70]:[74]])</f>
        <v>1759.3246753246754</v>
      </c>
      <c r="AF15" s="8">
        <f>SUM(Table3254[[#This Row],[75]:[79]])</f>
        <v>1582.012987012987</v>
      </c>
      <c r="AG15" s="8">
        <f>SUM(Table3254[[#This Row],[80]:[84]])</f>
        <v>830.72727272727275</v>
      </c>
      <c r="AH15" s="8">
        <f>SUM(Table3254[[#This Row],[85]:[89]])</f>
        <v>475.22077922077921</v>
      </c>
      <c r="AI15" s="8">
        <f>Table3254[[#This Row],[90]]</f>
        <v>269.58441558441558</v>
      </c>
      <c r="AJ15" s="8">
        <v>303.93506493506493</v>
      </c>
      <c r="AK15" s="8">
        <v>344.77922077922079</v>
      </c>
      <c r="AL15" s="8">
        <v>302.02597402597405</v>
      </c>
      <c r="AM15" s="8">
        <v>334.55844155844159</v>
      </c>
      <c r="AN15" s="8">
        <v>346.24675324675326</v>
      </c>
      <c r="AO15" s="8">
        <v>355.80519480519479</v>
      </c>
      <c r="AP15" s="8">
        <v>351.02597402597405</v>
      </c>
      <c r="AQ15" s="8">
        <v>405.11688311688312</v>
      </c>
      <c r="AR15" s="8">
        <v>408.11688311688312</v>
      </c>
      <c r="AS15" s="8">
        <v>395.24675324675326</v>
      </c>
      <c r="AT15" s="8">
        <v>458.33766233766232</v>
      </c>
      <c r="AU15" s="8">
        <v>433.96103896103898</v>
      </c>
      <c r="AV15" s="8">
        <v>409.33766233766232</v>
      </c>
      <c r="AW15" s="8">
        <v>441.11688311688312</v>
      </c>
      <c r="AX15" s="8">
        <v>397.40259740259739</v>
      </c>
      <c r="AY15" s="8">
        <v>428.96103896103898</v>
      </c>
      <c r="AZ15" s="8">
        <v>396.87012987012986</v>
      </c>
      <c r="BA15" s="8">
        <v>396.33766233766232</v>
      </c>
      <c r="BB15" s="8">
        <v>360.71428571428572</v>
      </c>
      <c r="BC15" s="8">
        <v>335.77922077922079</v>
      </c>
      <c r="BD15" s="8">
        <v>470.18181818181819</v>
      </c>
      <c r="BE15" s="8">
        <v>344.55844155844159</v>
      </c>
      <c r="BF15" s="8">
        <v>367.93506493506493</v>
      </c>
      <c r="BG15" s="8">
        <v>294.40259740259739</v>
      </c>
      <c r="BH15" s="8">
        <v>283.09090909090912</v>
      </c>
      <c r="BI15" s="8">
        <v>373.62337662337666</v>
      </c>
      <c r="BJ15" s="8">
        <v>411.55844155844159</v>
      </c>
      <c r="BK15" s="8">
        <v>393.18181818181819</v>
      </c>
      <c r="BL15" s="8">
        <v>423.33766233766232</v>
      </c>
      <c r="BM15" s="8">
        <v>418.09090909090907</v>
      </c>
      <c r="BN15" s="8">
        <v>453.02597402597405</v>
      </c>
      <c r="BO15" s="8">
        <v>458.87012987012986</v>
      </c>
      <c r="BP15" s="8">
        <v>479.58441558441558</v>
      </c>
      <c r="BQ15" s="8">
        <v>424.71428571428572</v>
      </c>
      <c r="BR15" s="8">
        <v>416.55844155844159</v>
      </c>
      <c r="BS15" s="8">
        <v>455.18181818181819</v>
      </c>
      <c r="BT15" s="8">
        <v>469.64935064935065</v>
      </c>
      <c r="BU15" s="8">
        <v>471.42857142857144</v>
      </c>
      <c r="BV15" s="8">
        <v>439.80519480519479</v>
      </c>
      <c r="BW15" s="8">
        <v>415.80519480519479</v>
      </c>
      <c r="BX15" s="8">
        <v>409.49350649350652</v>
      </c>
      <c r="BY15" s="8">
        <v>394.58441558441558</v>
      </c>
      <c r="BZ15" s="8">
        <v>396.74025974025972</v>
      </c>
      <c r="CA15" s="8">
        <v>408.11688311688312</v>
      </c>
      <c r="CB15" s="8">
        <v>383.58441558441558</v>
      </c>
      <c r="CC15" s="8">
        <v>374.80519480519479</v>
      </c>
      <c r="CD15" s="8">
        <v>305.49350649350652</v>
      </c>
      <c r="CE15" s="8">
        <v>352.64935064935065</v>
      </c>
      <c r="CF15" s="8">
        <v>407.42857142857144</v>
      </c>
      <c r="CG15" s="8">
        <v>368.18181818181819</v>
      </c>
      <c r="CH15" s="8">
        <v>441.18181818181819</v>
      </c>
      <c r="CI15" s="8">
        <v>447.11688311688312</v>
      </c>
      <c r="CJ15" s="8">
        <v>497.58441558441558</v>
      </c>
      <c r="CK15" s="8">
        <v>494.80519480519479</v>
      </c>
      <c r="CL15" s="8">
        <v>500.89610389610391</v>
      </c>
      <c r="CM15" s="8">
        <v>441.42857142857144</v>
      </c>
      <c r="CN15" s="8">
        <v>505.58441558441558</v>
      </c>
      <c r="CO15" s="8">
        <v>522.0519480519481</v>
      </c>
      <c r="CP15" s="8">
        <v>516.89610389610391</v>
      </c>
      <c r="CQ15" s="8">
        <v>512.80519480519479</v>
      </c>
      <c r="CR15" s="8">
        <v>472.20779220779218</v>
      </c>
      <c r="CS15" s="8">
        <v>458.83116883116884</v>
      </c>
      <c r="CT15" s="8">
        <v>459.27272727272725</v>
      </c>
      <c r="CU15" s="8">
        <v>394.74025974025972</v>
      </c>
      <c r="CV15" s="8">
        <v>478.89610389610391</v>
      </c>
      <c r="CW15" s="8">
        <v>448.42857142857144</v>
      </c>
      <c r="CX15" s="8">
        <v>445.36363636363637</v>
      </c>
      <c r="CY15" s="8">
        <v>439.74025974025972</v>
      </c>
      <c r="CZ15" s="8">
        <v>367.2987012987013</v>
      </c>
      <c r="DA15" s="8">
        <v>364.51948051948051</v>
      </c>
      <c r="DB15" s="8">
        <v>373.11688311688312</v>
      </c>
      <c r="DC15" s="8">
        <v>373.76623376623377</v>
      </c>
      <c r="DD15" s="8">
        <v>338.96103896103898</v>
      </c>
      <c r="DE15" s="8">
        <v>327.27272727272725</v>
      </c>
      <c r="DF15" s="8">
        <v>346.20779220779218</v>
      </c>
      <c r="DG15" s="8">
        <v>382.36363636363637</v>
      </c>
      <c r="DH15" s="8">
        <v>398.67532467532465</v>
      </c>
      <c r="DI15" s="8">
        <v>279.49350649350652</v>
      </c>
      <c r="DJ15" s="8">
        <v>262.74025974025972</v>
      </c>
      <c r="DK15" s="8">
        <v>258.74025974025972</v>
      </c>
      <c r="DL15" s="8">
        <v>219.33766233766232</v>
      </c>
      <c r="DM15" s="8">
        <v>168.55844155844156</v>
      </c>
      <c r="DN15" s="8">
        <v>166.02597402597402</v>
      </c>
      <c r="DO15" s="8">
        <v>142.40259740259739</v>
      </c>
      <c r="DP15" s="8">
        <v>134.40259740259739</v>
      </c>
      <c r="DQ15" s="8">
        <v>132.42857142857144</v>
      </c>
      <c r="DR15" s="8">
        <v>98.493506493506487</v>
      </c>
      <c r="DS15" s="8">
        <v>98.025974025974023</v>
      </c>
      <c r="DT15" s="8">
        <v>79.025974025974023</v>
      </c>
      <c r="DU15" s="8">
        <v>67.246753246753244</v>
      </c>
      <c r="DV15" s="8">
        <v>269.58441558441558</v>
      </c>
      <c r="DW15" s="8">
        <f t="shared" si="0"/>
        <v>20699.662337662328</v>
      </c>
      <c r="DX15" s="8">
        <f t="shared" si="1"/>
        <v>2456.6623376623374</v>
      </c>
      <c r="DY15" s="8">
        <f t="shared" si="2"/>
        <v>10305.493506493505</v>
      </c>
      <c r="DZ15" s="8">
        <f t="shared" si="3"/>
        <v>7144.2987012987023</v>
      </c>
    </row>
    <row r="16" spans="1:130" x14ac:dyDescent="0.2">
      <c r="A16" t="s">
        <v>137</v>
      </c>
      <c r="B16" t="s">
        <v>158</v>
      </c>
      <c r="C16" t="s">
        <v>159</v>
      </c>
      <c r="D16" s="8">
        <f>SUM(Table3254[[#This Row],[0]:[90]])</f>
        <v>23273.074857685013</v>
      </c>
      <c r="E16" s="8">
        <f>SUM(Table3254[[#This Row],[0]:[15]])</f>
        <v>3250.723055028463</v>
      </c>
      <c r="F16" s="8">
        <f>SUM(Table3254[[#This Row],[16]:[64]])</f>
        <v>13193.077419354839</v>
      </c>
      <c r="G16" s="8">
        <f>SUM(Table3254[[#This Row],[65]:[90]])</f>
        <v>6829.2743833017075</v>
      </c>
      <c r="H16" s="8">
        <f>SUM(Table3254[[#This Row],[85]:[90]])</f>
        <v>864.08984819734337</v>
      </c>
      <c r="I16" s="8">
        <f>SUM(Table3254[[#This Row],[0]:[17]])</f>
        <v>3717.6553130929792</v>
      </c>
      <c r="J16" s="8">
        <f>SUM(Table3254[[#This Row],[18]:[64]])</f>
        <v>12726.145161290322</v>
      </c>
      <c r="K16" s="8">
        <f>SUM(Table3254[[#This Row],[0]:[4]])</f>
        <v>789.19003795066408</v>
      </c>
      <c r="L16" s="8">
        <f>SUM(Table3254[[#This Row],[5]:[15]])</f>
        <v>2461.5330170777988</v>
      </c>
      <c r="M16" s="8">
        <f>SUM(Table3254[[#This Row],[16]:[24]])</f>
        <v>1990.4824478178366</v>
      </c>
      <c r="N16" s="8">
        <f>SUM(Table3254[[#This Row],[25]:[49]])</f>
        <v>5328.7173624288425</v>
      </c>
      <c r="O16" s="8">
        <f>SUM(Table3254[[#This Row],[50]:[64]])</f>
        <v>5873.877609108159</v>
      </c>
      <c r="P16" s="8">
        <f>SUM(Table3254[[#This Row],[65]:[74]])</f>
        <v>3532.6457305502845</v>
      </c>
      <c r="Q16" s="8">
        <f>SUM(Table3254[[#This Row],[75]:[84]])</f>
        <v>2432.5388045540799</v>
      </c>
      <c r="R16" s="8">
        <f>SUM(Table3254[[#This Row],[5]:[9]])</f>
        <v>1010.0399430740038</v>
      </c>
      <c r="S16" s="8">
        <f>SUM(Table3254[[#This Row],[10]:[14]])</f>
        <v>1223.5488614800759</v>
      </c>
      <c r="T16" s="8">
        <f>SUM(Table3254[[#This Row],[15]:[19]])</f>
        <v>1157.9370967741936</v>
      </c>
      <c r="U16" s="8">
        <f>SUM(Table3254[[#This Row],[20]:[24]])</f>
        <v>1060.4895635673624</v>
      </c>
      <c r="V16" s="8">
        <f>SUM(Table3254[[#This Row],[25]:[29]])</f>
        <v>1024.1276091081595</v>
      </c>
      <c r="W16" s="8">
        <f>SUM(Table3254[[#This Row],[30]:[34]])</f>
        <v>1019.081119544592</v>
      </c>
      <c r="X16" s="8">
        <f>SUM(Table3254[[#This Row],[35]:[39]])</f>
        <v>985.52628083491459</v>
      </c>
      <c r="Y16" s="8">
        <f>SUM(Table3254[[#This Row],[40]:[44]])</f>
        <v>1175.9971537001898</v>
      </c>
      <c r="Z16" s="8">
        <f>SUM(Table3254[[#This Row],[45]:[49]])</f>
        <v>1123.9851992409867</v>
      </c>
      <c r="AA16" s="8">
        <f>SUM(Table3254[[#This Row],[50]:[54]])</f>
        <v>1770.1837760910817</v>
      </c>
      <c r="AB16" s="8">
        <f>SUM(Table3254[[#This Row],[55]:[59]])</f>
        <v>2010.898861480076</v>
      </c>
      <c r="AC16" s="8">
        <f>SUM(Table3254[[#This Row],[60]:[64]])</f>
        <v>2092.7949715370019</v>
      </c>
      <c r="AD16" s="8">
        <f>SUM(Table3254[[#This Row],[65]:[69]])</f>
        <v>1755.8321631878557</v>
      </c>
      <c r="AE16" s="8">
        <f>SUM(Table3254[[#This Row],[70]:[74]])</f>
        <v>1776.813567362429</v>
      </c>
      <c r="AF16" s="8">
        <f>SUM(Table3254[[#This Row],[75]:[79]])</f>
        <v>1489.9158444022769</v>
      </c>
      <c r="AG16" s="8">
        <f>SUM(Table3254[[#This Row],[80]:[84]])</f>
        <v>942.62296015180254</v>
      </c>
      <c r="AH16" s="8">
        <f>SUM(Table3254[[#This Row],[85]:[89]])</f>
        <v>557.81982922201132</v>
      </c>
      <c r="AI16" s="8">
        <f>Table3254[[#This Row],[90]]</f>
        <v>306.27001897533205</v>
      </c>
      <c r="AJ16" s="8">
        <v>146.8185009487666</v>
      </c>
      <c r="AK16" s="8">
        <v>144.53017077798862</v>
      </c>
      <c r="AL16" s="8">
        <v>162.58358633776089</v>
      </c>
      <c r="AM16" s="8">
        <v>178.60218216318788</v>
      </c>
      <c r="AN16" s="8">
        <v>156.65559772296015</v>
      </c>
      <c r="AO16" s="8">
        <v>193.74648956356737</v>
      </c>
      <c r="AP16" s="8">
        <v>179.69307400379506</v>
      </c>
      <c r="AQ16" s="8">
        <v>203.16053130929791</v>
      </c>
      <c r="AR16" s="8">
        <v>205.74648956356737</v>
      </c>
      <c r="AS16" s="8">
        <v>227.69335863377609</v>
      </c>
      <c r="AT16" s="8">
        <v>221.67447817836813</v>
      </c>
      <c r="AU16" s="8">
        <v>226.65588235294118</v>
      </c>
      <c r="AV16" s="8">
        <v>237.27666034155598</v>
      </c>
      <c r="AW16" s="8">
        <v>262.94421252371916</v>
      </c>
      <c r="AX16" s="8">
        <v>274.99762808349146</v>
      </c>
      <c r="AY16" s="8">
        <v>227.94421252371916</v>
      </c>
      <c r="AZ16" s="8">
        <v>238.07893738140416</v>
      </c>
      <c r="BA16" s="8">
        <v>228.85332068311197</v>
      </c>
      <c r="BB16" s="8">
        <v>227.1164136622391</v>
      </c>
      <c r="BC16" s="8">
        <v>235.94421252371916</v>
      </c>
      <c r="BD16" s="8">
        <v>277.40208728652749</v>
      </c>
      <c r="BE16" s="8">
        <v>212.21394686907021</v>
      </c>
      <c r="BF16" s="8">
        <v>213.26707779886146</v>
      </c>
      <c r="BG16" s="8">
        <v>177.23918406072107</v>
      </c>
      <c r="BH16" s="8">
        <v>180.36726755218217</v>
      </c>
      <c r="BI16" s="8">
        <v>209.04411764705884</v>
      </c>
      <c r="BJ16" s="8">
        <v>204.93462998102467</v>
      </c>
      <c r="BK16" s="8">
        <v>197.1698292220114</v>
      </c>
      <c r="BL16" s="8">
        <v>212.24184060721063</v>
      </c>
      <c r="BM16" s="8">
        <v>200.7371916508539</v>
      </c>
      <c r="BN16" s="8">
        <v>186.53017077798862</v>
      </c>
      <c r="BO16" s="8">
        <v>201.16053130929791</v>
      </c>
      <c r="BP16" s="8">
        <v>201.15094876660339</v>
      </c>
      <c r="BQ16" s="8">
        <v>219.79990512333967</v>
      </c>
      <c r="BR16" s="8">
        <v>210.43956356736243</v>
      </c>
      <c r="BS16" s="8">
        <v>197.88149905123339</v>
      </c>
      <c r="BT16" s="8">
        <v>196.77466793168878</v>
      </c>
      <c r="BU16" s="8">
        <v>215.78130929791271</v>
      </c>
      <c r="BV16" s="8">
        <v>181.46774193548387</v>
      </c>
      <c r="BW16" s="8">
        <v>193.62106261859583</v>
      </c>
      <c r="BX16" s="8">
        <v>217.08557874762809</v>
      </c>
      <c r="BY16" s="8">
        <v>214.71859582542695</v>
      </c>
      <c r="BZ16" s="8">
        <v>242.52751423149905</v>
      </c>
      <c r="CA16" s="8">
        <v>237.79990512333967</v>
      </c>
      <c r="CB16" s="8">
        <v>263.86555977229602</v>
      </c>
      <c r="CC16" s="8">
        <v>213.14193548387095</v>
      </c>
      <c r="CD16" s="8">
        <v>209.84402277039848</v>
      </c>
      <c r="CE16" s="8">
        <v>233.34867172675521</v>
      </c>
      <c r="CF16" s="8">
        <v>213.47409867172678</v>
      </c>
      <c r="CG16" s="8">
        <v>254.1764705882353</v>
      </c>
      <c r="CH16" s="8">
        <v>325.54639468690704</v>
      </c>
      <c r="CI16" s="8">
        <v>359.64392789373812</v>
      </c>
      <c r="CJ16" s="8">
        <v>373.59345351043646</v>
      </c>
      <c r="CK16" s="8">
        <v>349.77201138519922</v>
      </c>
      <c r="CL16" s="8">
        <v>361.62798861480076</v>
      </c>
      <c r="CM16" s="8">
        <v>381.19535104364331</v>
      </c>
      <c r="CN16" s="8">
        <v>382.23918406072107</v>
      </c>
      <c r="CO16" s="8">
        <v>396.20199240986722</v>
      </c>
      <c r="CP16" s="8">
        <v>418.10445920303607</v>
      </c>
      <c r="CQ16" s="8">
        <v>433.15787476280832</v>
      </c>
      <c r="CR16" s="8">
        <v>418.4743833017078</v>
      </c>
      <c r="CS16" s="8">
        <v>434.00721062618595</v>
      </c>
      <c r="CT16" s="8">
        <v>425.03244781783678</v>
      </c>
      <c r="CU16" s="8">
        <v>402.1764705882353</v>
      </c>
      <c r="CV16" s="8">
        <v>413.10445920303607</v>
      </c>
      <c r="CW16" s="8">
        <v>354.79753320683108</v>
      </c>
      <c r="CX16" s="8">
        <v>372.70000000000005</v>
      </c>
      <c r="CY16" s="8">
        <v>339.92561669829223</v>
      </c>
      <c r="CZ16" s="8">
        <v>337.59981024667934</v>
      </c>
      <c r="DA16" s="8">
        <v>350.80920303605313</v>
      </c>
      <c r="DB16" s="8">
        <v>385.88814041745729</v>
      </c>
      <c r="DC16" s="8">
        <v>335.86290322580646</v>
      </c>
      <c r="DD16" s="8">
        <v>375.59051233396588</v>
      </c>
      <c r="DE16" s="8">
        <v>296.40208728652749</v>
      </c>
      <c r="DF16" s="8">
        <v>383.06992409867172</v>
      </c>
      <c r="DG16" s="8">
        <v>354.94449715370018</v>
      </c>
      <c r="DH16" s="8">
        <v>365.79060721062615</v>
      </c>
      <c r="DI16" s="8">
        <v>267.34867172675524</v>
      </c>
      <c r="DJ16" s="8">
        <v>267.19506641366223</v>
      </c>
      <c r="DK16" s="8">
        <v>234.6370018975332</v>
      </c>
      <c r="DL16" s="8">
        <v>202.1698292220114</v>
      </c>
      <c r="DM16" s="8">
        <v>225.33273244781782</v>
      </c>
      <c r="DN16" s="8">
        <v>175.3045540796964</v>
      </c>
      <c r="DO16" s="8">
        <v>185.50199240986717</v>
      </c>
      <c r="DP16" s="8">
        <v>154.31385199240987</v>
      </c>
      <c r="DQ16" s="8">
        <v>134.60218216318785</v>
      </c>
      <c r="DR16" s="8">
        <v>140.60218216318785</v>
      </c>
      <c r="DS16" s="8">
        <v>101.37656546489563</v>
      </c>
      <c r="DT16" s="8">
        <v>86.953225806451613</v>
      </c>
      <c r="DU16" s="8">
        <v>94.285673624288421</v>
      </c>
      <c r="DV16" s="8">
        <v>306.27001897533205</v>
      </c>
      <c r="DW16" s="8">
        <f t="shared" si="0"/>
        <v>13193.077419354839</v>
      </c>
      <c r="DX16" s="8">
        <f t="shared" si="1"/>
        <v>1523.5501897533209</v>
      </c>
      <c r="DY16" s="8">
        <f t="shared" si="2"/>
        <v>5328.7173624288425</v>
      </c>
      <c r="DZ16" s="8">
        <f t="shared" si="3"/>
        <v>5873.877609108159</v>
      </c>
    </row>
    <row r="17" spans="1:130" x14ac:dyDescent="0.2">
      <c r="A17" t="s">
        <v>137</v>
      </c>
      <c r="B17" t="s">
        <v>160</v>
      </c>
      <c r="C17" t="s">
        <v>161</v>
      </c>
      <c r="D17" s="8">
        <f>SUM(Table3254[[#This Row],[0]:[90]])</f>
        <v>10278.599015990167</v>
      </c>
      <c r="E17" s="8">
        <f>SUM(Table3254[[#This Row],[0]:[15]])</f>
        <v>1387.4292742927428</v>
      </c>
      <c r="F17" s="8">
        <f>SUM(Table3254[[#This Row],[16]:[64]])</f>
        <v>5774.0701107011073</v>
      </c>
      <c r="G17" s="8">
        <f>SUM(Table3254[[#This Row],[65]:[90]])</f>
        <v>3117.0996309963098</v>
      </c>
      <c r="H17" s="8">
        <f>SUM(Table3254[[#This Row],[85]:[90]])</f>
        <v>407.71832718327187</v>
      </c>
      <c r="I17" s="8">
        <f>SUM(Table3254[[#This Row],[0]:[17]])</f>
        <v>1597.7072570725704</v>
      </c>
      <c r="J17" s="8">
        <f>SUM(Table3254[[#This Row],[18]:[64]])</f>
        <v>5563.7921279212796</v>
      </c>
      <c r="K17" s="8">
        <f>SUM(Table3254[[#This Row],[0]:[4]])</f>
        <v>321.23739237392374</v>
      </c>
      <c r="L17" s="8">
        <f>SUM(Table3254[[#This Row],[5]:[15]])</f>
        <v>1066.1918819188193</v>
      </c>
      <c r="M17" s="8">
        <f>SUM(Table3254[[#This Row],[16]:[24]])</f>
        <v>818.91143911439121</v>
      </c>
      <c r="N17" s="8">
        <f>SUM(Table3254[[#This Row],[25]:[49]])</f>
        <v>2336.8991389913899</v>
      </c>
      <c r="O17" s="8">
        <f>SUM(Table3254[[#This Row],[50]:[64]])</f>
        <v>2618.2595325953257</v>
      </c>
      <c r="P17" s="8">
        <f>SUM(Table3254[[#This Row],[65]:[74]])</f>
        <v>1599.3899138991387</v>
      </c>
      <c r="Q17" s="8">
        <f>SUM(Table3254[[#This Row],[75]:[84]])</f>
        <v>1109.9913899138992</v>
      </c>
      <c r="R17" s="8">
        <f>SUM(Table3254[[#This Row],[5]:[9]])</f>
        <v>475.91635916359166</v>
      </c>
      <c r="S17" s="8">
        <f>SUM(Table3254[[#This Row],[10]:[14]])</f>
        <v>488.75645756457561</v>
      </c>
      <c r="T17" s="8">
        <f>SUM(Table3254[[#This Row],[15]:[19]])</f>
        <v>497.15498154981549</v>
      </c>
      <c r="U17" s="8">
        <f>SUM(Table3254[[#This Row],[20]:[24]])</f>
        <v>423.2755227552276</v>
      </c>
      <c r="V17" s="8">
        <f>SUM(Table3254[[#This Row],[25]:[29]])</f>
        <v>385.11685116851163</v>
      </c>
      <c r="W17" s="8">
        <f>SUM(Table3254[[#This Row],[30]:[34]])</f>
        <v>404.59532595325948</v>
      </c>
      <c r="X17" s="8">
        <f>SUM(Table3254[[#This Row],[35]:[39]])</f>
        <v>498.59655596555967</v>
      </c>
      <c r="Y17" s="8">
        <f>SUM(Table3254[[#This Row],[40]:[44]])</f>
        <v>479.19557195571957</v>
      </c>
      <c r="Z17" s="8">
        <f>SUM(Table3254[[#This Row],[45]:[49]])</f>
        <v>569.39483394833951</v>
      </c>
      <c r="AA17" s="8">
        <f>SUM(Table3254[[#This Row],[50]:[54]])</f>
        <v>782.35424354243537</v>
      </c>
      <c r="AB17" s="8">
        <f>SUM(Table3254[[#This Row],[55]:[59]])</f>
        <v>991.15129151291512</v>
      </c>
      <c r="AC17" s="8">
        <f>SUM(Table3254[[#This Row],[60]:[64]])</f>
        <v>844.75399753997544</v>
      </c>
      <c r="AD17" s="8">
        <f>SUM(Table3254[[#This Row],[65]:[69]])</f>
        <v>811.23493234932334</v>
      </c>
      <c r="AE17" s="8">
        <f>SUM(Table3254[[#This Row],[70]:[74]])</f>
        <v>788.1549815498156</v>
      </c>
      <c r="AF17" s="8">
        <f>SUM(Table3254[[#This Row],[75]:[79]])</f>
        <v>720.39483394833951</v>
      </c>
      <c r="AG17" s="8">
        <f>SUM(Table3254[[#This Row],[80]:[84]])</f>
        <v>389.59655596555956</v>
      </c>
      <c r="AH17" s="8">
        <f>SUM(Table3254[[#This Row],[85]:[89]])</f>
        <v>269.07872078720789</v>
      </c>
      <c r="AI17" s="8">
        <f>Table3254[[#This Row],[90]]</f>
        <v>138.63960639606395</v>
      </c>
      <c r="AJ17" s="8">
        <v>52.959409594095945</v>
      </c>
      <c r="AK17" s="8">
        <v>65.799507995079949</v>
      </c>
      <c r="AL17" s="8">
        <v>69.55965559655597</v>
      </c>
      <c r="AM17" s="8">
        <v>62.039360393603936</v>
      </c>
      <c r="AN17" s="8">
        <v>70.879458794587947</v>
      </c>
      <c r="AO17" s="8">
        <v>96.599015990159899</v>
      </c>
      <c r="AP17" s="8">
        <v>88.719557195571952</v>
      </c>
      <c r="AQ17" s="8">
        <v>96.479704797047972</v>
      </c>
      <c r="AR17" s="8">
        <v>95.199261992619924</v>
      </c>
      <c r="AS17" s="8">
        <v>98.91881918819189</v>
      </c>
      <c r="AT17" s="8">
        <v>91.719557195571952</v>
      </c>
      <c r="AU17" s="8">
        <v>90.279212792127922</v>
      </c>
      <c r="AV17" s="8">
        <v>96.199261992619924</v>
      </c>
      <c r="AW17" s="8">
        <v>108.5990159901599</v>
      </c>
      <c r="AX17" s="8">
        <v>101.95940959409594</v>
      </c>
      <c r="AY17" s="8">
        <v>101.5190651906519</v>
      </c>
      <c r="AZ17" s="8">
        <v>112.6789667896679</v>
      </c>
      <c r="BA17" s="8">
        <v>97.599015990159899</v>
      </c>
      <c r="BB17" s="8">
        <v>97.998769987699873</v>
      </c>
      <c r="BC17" s="8">
        <v>87.359163591635919</v>
      </c>
      <c r="BD17" s="8">
        <v>103.91881918819189</v>
      </c>
      <c r="BE17" s="8">
        <v>105.27921279212792</v>
      </c>
      <c r="BF17" s="8">
        <v>73.678966789667896</v>
      </c>
      <c r="BG17" s="8">
        <v>67.959409594095945</v>
      </c>
      <c r="BH17" s="8">
        <v>72.439114391143903</v>
      </c>
      <c r="BI17" s="8">
        <v>77.439114391143903</v>
      </c>
      <c r="BJ17" s="8">
        <v>82.199261992619924</v>
      </c>
      <c r="BK17" s="8">
        <v>71.799507995079949</v>
      </c>
      <c r="BL17" s="8">
        <v>76.879458794587947</v>
      </c>
      <c r="BM17" s="8">
        <v>76.799507995079949</v>
      </c>
      <c r="BN17" s="8">
        <v>87.359163591635919</v>
      </c>
      <c r="BO17" s="8">
        <v>73.359163591635919</v>
      </c>
      <c r="BP17" s="8">
        <v>84.519065190651901</v>
      </c>
      <c r="BQ17" s="8">
        <v>75.838868388683892</v>
      </c>
      <c r="BR17" s="8">
        <v>83.519065190651901</v>
      </c>
      <c r="BS17" s="8">
        <v>88.719557195571952</v>
      </c>
      <c r="BT17" s="8">
        <v>88.039360393603943</v>
      </c>
      <c r="BU17" s="8">
        <v>115.6789667896679</v>
      </c>
      <c r="BV17" s="8">
        <v>103.27921279212792</v>
      </c>
      <c r="BW17" s="8">
        <v>102.87945879458795</v>
      </c>
      <c r="BX17" s="8">
        <v>90.11931119311194</v>
      </c>
      <c r="BY17" s="8">
        <v>96.439114391143903</v>
      </c>
      <c r="BZ17" s="8">
        <v>106.27921279212792</v>
      </c>
      <c r="CA17" s="8">
        <v>74.91881918819189</v>
      </c>
      <c r="CB17" s="8">
        <v>111.4391143911439</v>
      </c>
      <c r="CC17" s="8">
        <v>102.75891758917589</v>
      </c>
      <c r="CD17" s="8">
        <v>102.83886838868389</v>
      </c>
      <c r="CE17" s="8">
        <v>104.75891758917589</v>
      </c>
      <c r="CF17" s="8">
        <v>133.4391143911439</v>
      </c>
      <c r="CG17" s="8">
        <v>125.5990159901599</v>
      </c>
      <c r="CH17" s="8">
        <v>140.83886838868389</v>
      </c>
      <c r="CI17" s="8">
        <v>157.07872078720789</v>
      </c>
      <c r="CJ17" s="8">
        <v>174.55842558425584</v>
      </c>
      <c r="CK17" s="8">
        <v>158.6789667896679</v>
      </c>
      <c r="CL17" s="8">
        <v>151.19926199261994</v>
      </c>
      <c r="CM17" s="8">
        <v>188.79827798277984</v>
      </c>
      <c r="CN17" s="8">
        <v>222.27798277982779</v>
      </c>
      <c r="CO17" s="8">
        <v>190.1180811808118</v>
      </c>
      <c r="CP17" s="8">
        <v>213.95817958179583</v>
      </c>
      <c r="CQ17" s="8">
        <v>175.99876998769989</v>
      </c>
      <c r="CR17" s="8">
        <v>152.99876998769989</v>
      </c>
      <c r="CS17" s="8">
        <v>181.99876998769989</v>
      </c>
      <c r="CT17" s="8">
        <v>170.39852398523985</v>
      </c>
      <c r="CU17" s="8">
        <v>182.4391143911439</v>
      </c>
      <c r="CV17" s="8">
        <v>156.91881918819189</v>
      </c>
      <c r="CW17" s="8">
        <v>176.4391143911439</v>
      </c>
      <c r="CX17" s="8">
        <v>175.5190651906519</v>
      </c>
      <c r="CY17" s="8">
        <v>147.83886838868389</v>
      </c>
      <c r="CZ17" s="8">
        <v>165.4391143911439</v>
      </c>
      <c r="DA17" s="8">
        <v>145.99876998769986</v>
      </c>
      <c r="DB17" s="8">
        <v>163.83886838868389</v>
      </c>
      <c r="DC17" s="8">
        <v>158.83886838868389</v>
      </c>
      <c r="DD17" s="8">
        <v>139.6789667896679</v>
      </c>
      <c r="DE17" s="8">
        <v>148.5990159901599</v>
      </c>
      <c r="DF17" s="8">
        <v>177.19926199261994</v>
      </c>
      <c r="DG17" s="8">
        <v>154.5990159901599</v>
      </c>
      <c r="DH17" s="8">
        <v>204.5990159901599</v>
      </c>
      <c r="DI17" s="8">
        <v>112.31857318573185</v>
      </c>
      <c r="DJ17" s="8">
        <v>119.27921279212792</v>
      </c>
      <c r="DK17" s="8">
        <v>129.5990159901599</v>
      </c>
      <c r="DL17" s="8">
        <v>97.039360393603943</v>
      </c>
      <c r="DM17" s="8">
        <v>89.439114391143903</v>
      </c>
      <c r="DN17" s="8">
        <v>77.799507995079949</v>
      </c>
      <c r="DO17" s="8">
        <v>70.519065190651901</v>
      </c>
      <c r="DP17" s="8">
        <v>54.799507995079949</v>
      </c>
      <c r="DQ17" s="8">
        <v>67.319803198031977</v>
      </c>
      <c r="DR17" s="8">
        <v>64.879458794587947</v>
      </c>
      <c r="DS17" s="8">
        <v>60.559655596555963</v>
      </c>
      <c r="DT17" s="8">
        <v>46.079950799507998</v>
      </c>
      <c r="DU17" s="8">
        <v>30.239852398523986</v>
      </c>
      <c r="DV17" s="8">
        <v>138.63960639606395</v>
      </c>
      <c r="DW17" s="8">
        <f t="shared" si="0"/>
        <v>5774.0701107011073</v>
      </c>
      <c r="DX17" s="8">
        <f t="shared" si="1"/>
        <v>608.63345633456333</v>
      </c>
      <c r="DY17" s="8">
        <f t="shared" si="2"/>
        <v>2336.8991389913899</v>
      </c>
      <c r="DZ17" s="8">
        <f t="shared" si="3"/>
        <v>2618.2595325953257</v>
      </c>
    </row>
    <row r="18" spans="1:130" x14ac:dyDescent="0.2">
      <c r="A18" t="s">
        <v>162</v>
      </c>
      <c r="B18" t="s">
        <v>163</v>
      </c>
      <c r="C18" t="s">
        <v>164</v>
      </c>
      <c r="D18" s="8">
        <f>SUM(Table3254[[#This Row],[0]:[90]])</f>
        <v>23812</v>
      </c>
      <c r="E18" s="9">
        <f>SUM(Table3254[[#This Row],[0]:[15]])</f>
        <v>4209</v>
      </c>
      <c r="F18" s="8">
        <f>SUM(Table3254[[#This Row],[16]:[64]])</f>
        <v>14330</v>
      </c>
      <c r="G18" s="8">
        <f>SUM(Table3254[[#This Row],[65]:[90]])</f>
        <v>5273</v>
      </c>
      <c r="H18" s="8">
        <f>SUM(Table3254[[#This Row],[85]:[90]])</f>
        <v>643</v>
      </c>
      <c r="I18" s="9">
        <f>SUM(Table3254[[#This Row],[0]:[17]])</f>
        <v>4786</v>
      </c>
      <c r="J18" s="8">
        <f>SUM(Table3254[[#This Row],[18]:[64]])</f>
        <v>13753</v>
      </c>
      <c r="K18" s="9">
        <f>SUM(Table3254[[#This Row],[0]:[4]])</f>
        <v>1103</v>
      </c>
      <c r="L18" s="8">
        <f>SUM(Table3254[[#This Row],[5]:[15]])</f>
        <v>3106</v>
      </c>
      <c r="M18" s="8">
        <f>SUM(Table3254[[#This Row],[16]:[24]])</f>
        <v>2362</v>
      </c>
      <c r="N18" s="8">
        <f>SUM(Table3254[[#This Row],[25]:[49]])</f>
        <v>6769</v>
      </c>
      <c r="O18" s="8">
        <f>SUM(Table3254[[#This Row],[50]:[64]])</f>
        <v>5199</v>
      </c>
      <c r="P18" s="8">
        <f>SUM(Table3254[[#This Row],[65]:[74]])</f>
        <v>2813</v>
      </c>
      <c r="Q18" s="8">
        <f>SUM(Table3254[[#This Row],[75]:[84]])</f>
        <v>1817</v>
      </c>
      <c r="R18" s="9">
        <f>SUM(Table3254[[#This Row],[5]:[9]])</f>
        <v>1285</v>
      </c>
      <c r="S18" s="8">
        <f>SUM(Table3254[[#This Row],[10]:[14]])</f>
        <v>1541</v>
      </c>
      <c r="T18" s="8">
        <f>SUM(Table3254[[#This Row],[15]:[19]])</f>
        <v>1407</v>
      </c>
      <c r="U18" s="8">
        <f>SUM(Table3254[[#This Row],[20]:[24]])</f>
        <v>1235</v>
      </c>
      <c r="V18" s="8">
        <f>SUM(Table3254[[#This Row],[25]:[29]])</f>
        <v>1286</v>
      </c>
      <c r="W18" s="8">
        <f>SUM(Table3254[[#This Row],[30]:[34]])</f>
        <v>1301</v>
      </c>
      <c r="X18" s="8">
        <f>SUM(Table3254[[#This Row],[35]:[39]])</f>
        <v>1493</v>
      </c>
      <c r="Y18" s="8">
        <f>SUM(Table3254[[#This Row],[40]:[44]])</f>
        <v>1384</v>
      </c>
      <c r="Z18" s="8">
        <f>SUM(Table3254[[#This Row],[45]:[49]])</f>
        <v>1305</v>
      </c>
      <c r="AA18" s="8">
        <f>SUM(Table3254[[#This Row],[50]:[54]])</f>
        <v>1655</v>
      </c>
      <c r="AB18" s="8">
        <f>SUM(Table3254[[#This Row],[55]:[59]])</f>
        <v>1817</v>
      </c>
      <c r="AC18" s="8">
        <f>SUM(Table3254[[#This Row],[60]:[64]])</f>
        <v>1727</v>
      </c>
      <c r="AD18" s="8">
        <f>SUM(Table3254[[#This Row],[65]:[69]])</f>
        <v>1486</v>
      </c>
      <c r="AE18" s="8">
        <f>SUM(Table3254[[#This Row],[70]:[74]])</f>
        <v>1327</v>
      </c>
      <c r="AF18" s="8">
        <f>SUM(Table3254[[#This Row],[75]:[79]])</f>
        <v>1160</v>
      </c>
      <c r="AG18" s="8">
        <f>SUM(Table3254[[#This Row],[80]:[84]])</f>
        <v>657</v>
      </c>
      <c r="AH18" s="8">
        <f>SUM(Table3254[[#This Row],[85]:[89]])</f>
        <v>429</v>
      </c>
      <c r="AI18" s="8">
        <f>Table3254[[#This Row],[90]]</f>
        <v>214</v>
      </c>
      <c r="AJ18" s="9">
        <v>206</v>
      </c>
      <c r="AK18" s="8">
        <v>222</v>
      </c>
      <c r="AL18" s="8">
        <v>207</v>
      </c>
      <c r="AM18" s="8">
        <v>220</v>
      </c>
      <c r="AN18" s="8">
        <v>248</v>
      </c>
      <c r="AO18" s="8">
        <v>245</v>
      </c>
      <c r="AP18" s="8">
        <v>260</v>
      </c>
      <c r="AQ18" s="8">
        <v>232</v>
      </c>
      <c r="AR18" s="8">
        <v>269</v>
      </c>
      <c r="AS18" s="8">
        <v>279</v>
      </c>
      <c r="AT18" s="8">
        <v>328</v>
      </c>
      <c r="AU18" s="8">
        <v>278</v>
      </c>
      <c r="AV18" s="8">
        <v>341</v>
      </c>
      <c r="AW18" s="8">
        <v>271</v>
      </c>
      <c r="AX18" s="8">
        <v>323</v>
      </c>
      <c r="AY18" s="8">
        <v>280</v>
      </c>
      <c r="AZ18" s="8">
        <v>268</v>
      </c>
      <c r="BA18" s="8">
        <v>309</v>
      </c>
      <c r="BB18" s="8">
        <v>278</v>
      </c>
      <c r="BC18" s="8">
        <v>272</v>
      </c>
      <c r="BD18" s="8">
        <v>336</v>
      </c>
      <c r="BE18" s="8">
        <v>257</v>
      </c>
      <c r="BF18" s="8">
        <v>246</v>
      </c>
      <c r="BG18" s="8">
        <v>207</v>
      </c>
      <c r="BH18" s="8">
        <v>189</v>
      </c>
      <c r="BI18" s="8">
        <v>259</v>
      </c>
      <c r="BJ18" s="8">
        <v>288</v>
      </c>
      <c r="BK18" s="8">
        <v>255</v>
      </c>
      <c r="BL18" s="8">
        <v>247</v>
      </c>
      <c r="BM18" s="8">
        <v>237</v>
      </c>
      <c r="BN18" s="8">
        <v>254</v>
      </c>
      <c r="BO18" s="8">
        <v>260</v>
      </c>
      <c r="BP18" s="8">
        <v>265</v>
      </c>
      <c r="BQ18" s="8">
        <v>249</v>
      </c>
      <c r="BR18" s="8">
        <v>273</v>
      </c>
      <c r="BS18" s="8">
        <v>310</v>
      </c>
      <c r="BT18" s="8">
        <v>286</v>
      </c>
      <c r="BU18" s="8">
        <v>308</v>
      </c>
      <c r="BV18" s="8">
        <v>303</v>
      </c>
      <c r="BW18" s="8">
        <v>286</v>
      </c>
      <c r="BX18" s="8">
        <v>288</v>
      </c>
      <c r="BY18" s="8">
        <v>246</v>
      </c>
      <c r="BZ18" s="8">
        <v>293</v>
      </c>
      <c r="CA18" s="8">
        <v>272</v>
      </c>
      <c r="CB18" s="8">
        <v>285</v>
      </c>
      <c r="CC18" s="8">
        <v>246</v>
      </c>
      <c r="CD18" s="8">
        <v>244</v>
      </c>
      <c r="CE18" s="8">
        <v>269</v>
      </c>
      <c r="CF18" s="8">
        <v>264</v>
      </c>
      <c r="CG18" s="8">
        <v>282</v>
      </c>
      <c r="CH18" s="8">
        <v>273</v>
      </c>
      <c r="CI18" s="8">
        <v>321</v>
      </c>
      <c r="CJ18" s="8">
        <v>351</v>
      </c>
      <c r="CK18" s="8">
        <v>356</v>
      </c>
      <c r="CL18" s="8">
        <v>354</v>
      </c>
      <c r="CM18" s="8">
        <v>370</v>
      </c>
      <c r="CN18" s="8">
        <v>324</v>
      </c>
      <c r="CO18" s="8">
        <v>380</v>
      </c>
      <c r="CP18" s="8">
        <v>357</v>
      </c>
      <c r="CQ18" s="8">
        <v>386</v>
      </c>
      <c r="CR18" s="8">
        <v>375</v>
      </c>
      <c r="CS18" s="8">
        <v>382</v>
      </c>
      <c r="CT18" s="8">
        <v>344</v>
      </c>
      <c r="CU18" s="8">
        <v>309</v>
      </c>
      <c r="CV18" s="8">
        <v>317</v>
      </c>
      <c r="CW18" s="8">
        <v>319</v>
      </c>
      <c r="CX18" s="8">
        <v>304</v>
      </c>
      <c r="CY18" s="8">
        <v>295</v>
      </c>
      <c r="CZ18" s="8">
        <v>283</v>
      </c>
      <c r="DA18" s="8">
        <v>285</v>
      </c>
      <c r="DB18" s="8">
        <v>282</v>
      </c>
      <c r="DC18" s="8">
        <v>262</v>
      </c>
      <c r="DD18" s="8">
        <v>241</v>
      </c>
      <c r="DE18" s="8">
        <v>268</v>
      </c>
      <c r="DF18" s="8">
        <v>274</v>
      </c>
      <c r="DG18" s="8">
        <v>285</v>
      </c>
      <c r="DH18" s="8">
        <v>323</v>
      </c>
      <c r="DI18" s="8">
        <v>180</v>
      </c>
      <c r="DJ18" s="8">
        <v>200</v>
      </c>
      <c r="DK18" s="8">
        <v>172</v>
      </c>
      <c r="DL18" s="8">
        <v>157</v>
      </c>
      <c r="DM18" s="8">
        <v>146</v>
      </c>
      <c r="DN18" s="8">
        <v>134</v>
      </c>
      <c r="DO18" s="8">
        <v>108</v>
      </c>
      <c r="DP18" s="8">
        <v>112</v>
      </c>
      <c r="DQ18" s="8">
        <v>105</v>
      </c>
      <c r="DR18" s="8">
        <v>100</v>
      </c>
      <c r="DS18" s="8">
        <v>74</v>
      </c>
      <c r="DT18" s="8">
        <v>90</v>
      </c>
      <c r="DU18" s="8">
        <v>60</v>
      </c>
      <c r="DV18" s="8">
        <v>214</v>
      </c>
      <c r="DW18" s="8">
        <f t="shared" si="0"/>
        <v>14330</v>
      </c>
      <c r="DX18" s="8">
        <f t="shared" si="1"/>
        <v>1785</v>
      </c>
      <c r="DY18" s="8">
        <f t="shared" si="2"/>
        <v>6769</v>
      </c>
      <c r="DZ18" s="8">
        <f t="shared" si="3"/>
        <v>5199</v>
      </c>
    </row>
    <row r="19" spans="1:130" x14ac:dyDescent="0.2">
      <c r="A19" t="s">
        <v>162</v>
      </c>
      <c r="B19" t="s">
        <v>165</v>
      </c>
      <c r="C19" t="s">
        <v>166</v>
      </c>
      <c r="D19" s="8">
        <f>SUM(Table3254[[#This Row],[0]:[90]])</f>
        <v>46715</v>
      </c>
      <c r="E19" s="9">
        <f>SUM(Table3254[[#This Row],[0]:[15]])</f>
        <v>7392</v>
      </c>
      <c r="F19" s="8">
        <f>SUM(Table3254[[#This Row],[16]:[64]])</f>
        <v>28308</v>
      </c>
      <c r="G19" s="8">
        <f>SUM(Table3254[[#This Row],[65]:[90]])</f>
        <v>11015</v>
      </c>
      <c r="H19" s="8">
        <f>SUM(Table3254[[#This Row],[85]:[90]])</f>
        <v>1503</v>
      </c>
      <c r="I19" s="9">
        <f>SUM(Table3254[[#This Row],[0]:[17]])</f>
        <v>8494</v>
      </c>
      <c r="J19" s="8">
        <f>SUM(Table3254[[#This Row],[18]:[64]])</f>
        <v>27206</v>
      </c>
      <c r="K19" s="9">
        <f>SUM(Table3254[[#This Row],[0]:[4]])</f>
        <v>2028</v>
      </c>
      <c r="L19" s="8">
        <f>SUM(Table3254[[#This Row],[5]:[15]])</f>
        <v>5364</v>
      </c>
      <c r="M19" s="8">
        <f>SUM(Table3254[[#This Row],[16]:[24]])</f>
        <v>4319</v>
      </c>
      <c r="N19" s="8">
        <f>SUM(Table3254[[#This Row],[25]:[49]])</f>
        <v>13229</v>
      </c>
      <c r="O19" s="8">
        <f>SUM(Table3254[[#This Row],[50]:[64]])</f>
        <v>10760</v>
      </c>
      <c r="P19" s="8">
        <f>SUM(Table3254[[#This Row],[65]:[74]])</f>
        <v>5542</v>
      </c>
      <c r="Q19" s="8">
        <f>SUM(Table3254[[#This Row],[75]:[84]])</f>
        <v>3970</v>
      </c>
      <c r="R19" s="9">
        <f>SUM(Table3254[[#This Row],[5]:[9]])</f>
        <v>2363</v>
      </c>
      <c r="S19" s="8">
        <f>SUM(Table3254[[#This Row],[10]:[14]])</f>
        <v>2453</v>
      </c>
      <c r="T19" s="8">
        <f>SUM(Table3254[[#This Row],[15]:[19]])</f>
        <v>2565</v>
      </c>
      <c r="U19" s="8">
        <f>SUM(Table3254[[#This Row],[20]:[24]])</f>
        <v>2302</v>
      </c>
      <c r="V19" s="8">
        <f>SUM(Table3254[[#This Row],[25]:[29]])</f>
        <v>2656</v>
      </c>
      <c r="W19" s="8">
        <f>SUM(Table3254[[#This Row],[30]:[34]])</f>
        <v>2689</v>
      </c>
      <c r="X19" s="8">
        <f>SUM(Table3254[[#This Row],[35]:[39]])</f>
        <v>2678</v>
      </c>
      <c r="Y19" s="8">
        <f>SUM(Table3254[[#This Row],[40]:[44]])</f>
        <v>2723</v>
      </c>
      <c r="Z19" s="8">
        <f>SUM(Table3254[[#This Row],[45]:[49]])</f>
        <v>2483</v>
      </c>
      <c r="AA19" s="8">
        <f>SUM(Table3254[[#This Row],[50]:[54]])</f>
        <v>3461</v>
      </c>
      <c r="AB19" s="8">
        <f>SUM(Table3254[[#This Row],[55]:[59]])</f>
        <v>3847</v>
      </c>
      <c r="AC19" s="8">
        <f>SUM(Table3254[[#This Row],[60]:[64]])</f>
        <v>3452</v>
      </c>
      <c r="AD19" s="8">
        <f>SUM(Table3254[[#This Row],[65]:[69]])</f>
        <v>2915</v>
      </c>
      <c r="AE19" s="8">
        <f>SUM(Table3254[[#This Row],[70]:[74]])</f>
        <v>2627</v>
      </c>
      <c r="AF19" s="8">
        <f>SUM(Table3254[[#This Row],[75]:[79]])</f>
        <v>2530</v>
      </c>
      <c r="AG19" s="8">
        <f>SUM(Table3254[[#This Row],[80]:[84]])</f>
        <v>1440</v>
      </c>
      <c r="AH19" s="8">
        <f>SUM(Table3254[[#This Row],[85]:[89]])</f>
        <v>1062</v>
      </c>
      <c r="AI19" s="8">
        <f>Table3254[[#This Row],[90]]</f>
        <v>441</v>
      </c>
      <c r="AJ19" s="9">
        <v>371</v>
      </c>
      <c r="AK19" s="8">
        <v>408</v>
      </c>
      <c r="AL19" s="8">
        <v>372</v>
      </c>
      <c r="AM19" s="8">
        <v>421</v>
      </c>
      <c r="AN19" s="8">
        <v>456</v>
      </c>
      <c r="AO19" s="8">
        <v>449</v>
      </c>
      <c r="AP19" s="8">
        <v>466</v>
      </c>
      <c r="AQ19" s="8">
        <v>475</v>
      </c>
      <c r="AR19" s="8">
        <v>482</v>
      </c>
      <c r="AS19" s="8">
        <v>491</v>
      </c>
      <c r="AT19" s="8">
        <v>506</v>
      </c>
      <c r="AU19" s="8">
        <v>500</v>
      </c>
      <c r="AV19" s="8">
        <v>467</v>
      </c>
      <c r="AW19" s="8">
        <v>516</v>
      </c>
      <c r="AX19" s="8">
        <v>464</v>
      </c>
      <c r="AY19" s="8">
        <v>548</v>
      </c>
      <c r="AZ19" s="8">
        <v>546</v>
      </c>
      <c r="BA19" s="8">
        <v>556</v>
      </c>
      <c r="BB19" s="8">
        <v>465</v>
      </c>
      <c r="BC19" s="8">
        <v>450</v>
      </c>
      <c r="BD19" s="8">
        <v>563</v>
      </c>
      <c r="BE19" s="8">
        <v>529</v>
      </c>
      <c r="BF19" s="8">
        <v>425</v>
      </c>
      <c r="BG19" s="8">
        <v>372</v>
      </c>
      <c r="BH19" s="8">
        <v>413</v>
      </c>
      <c r="BI19" s="8">
        <v>536</v>
      </c>
      <c r="BJ19" s="8">
        <v>523</v>
      </c>
      <c r="BK19" s="8">
        <v>494</v>
      </c>
      <c r="BL19" s="8">
        <v>566</v>
      </c>
      <c r="BM19" s="8">
        <v>537</v>
      </c>
      <c r="BN19" s="8">
        <v>496</v>
      </c>
      <c r="BO19" s="8">
        <v>580</v>
      </c>
      <c r="BP19" s="8">
        <v>523</v>
      </c>
      <c r="BQ19" s="8">
        <v>545</v>
      </c>
      <c r="BR19" s="8">
        <v>545</v>
      </c>
      <c r="BS19" s="8">
        <v>551</v>
      </c>
      <c r="BT19" s="8">
        <v>539</v>
      </c>
      <c r="BU19" s="8">
        <v>544</v>
      </c>
      <c r="BV19" s="8">
        <v>525</v>
      </c>
      <c r="BW19" s="8">
        <v>519</v>
      </c>
      <c r="BX19" s="8">
        <v>550</v>
      </c>
      <c r="BY19" s="8">
        <v>530</v>
      </c>
      <c r="BZ19" s="8">
        <v>548</v>
      </c>
      <c r="CA19" s="8">
        <v>567</v>
      </c>
      <c r="CB19" s="8">
        <v>528</v>
      </c>
      <c r="CC19" s="8">
        <v>451</v>
      </c>
      <c r="CD19" s="8">
        <v>479</v>
      </c>
      <c r="CE19" s="8">
        <v>463</v>
      </c>
      <c r="CF19" s="8">
        <v>542</v>
      </c>
      <c r="CG19" s="8">
        <v>548</v>
      </c>
      <c r="CH19" s="8">
        <v>606</v>
      </c>
      <c r="CI19" s="8">
        <v>674</v>
      </c>
      <c r="CJ19" s="8">
        <v>771</v>
      </c>
      <c r="CK19" s="8">
        <v>715</v>
      </c>
      <c r="CL19" s="8">
        <v>695</v>
      </c>
      <c r="CM19" s="8">
        <v>749</v>
      </c>
      <c r="CN19" s="8">
        <v>745</v>
      </c>
      <c r="CO19" s="8">
        <v>769</v>
      </c>
      <c r="CP19" s="8">
        <v>779</v>
      </c>
      <c r="CQ19" s="8">
        <v>805</v>
      </c>
      <c r="CR19" s="8">
        <v>774</v>
      </c>
      <c r="CS19" s="8">
        <v>723</v>
      </c>
      <c r="CT19" s="8">
        <v>647</v>
      </c>
      <c r="CU19" s="8">
        <v>642</v>
      </c>
      <c r="CV19" s="8">
        <v>666</v>
      </c>
      <c r="CW19" s="8">
        <v>613</v>
      </c>
      <c r="CX19" s="8">
        <v>589</v>
      </c>
      <c r="CY19" s="8">
        <v>558</v>
      </c>
      <c r="CZ19" s="8">
        <v>575</v>
      </c>
      <c r="DA19" s="8">
        <v>580</v>
      </c>
      <c r="DB19" s="8">
        <v>532</v>
      </c>
      <c r="DC19" s="8">
        <v>549</v>
      </c>
      <c r="DD19" s="8">
        <v>492</v>
      </c>
      <c r="DE19" s="8">
        <v>509</v>
      </c>
      <c r="DF19" s="8">
        <v>545</v>
      </c>
      <c r="DG19" s="8">
        <v>543</v>
      </c>
      <c r="DH19" s="8">
        <v>598</v>
      </c>
      <c r="DI19" s="8">
        <v>463</v>
      </c>
      <c r="DJ19" s="8">
        <v>491</v>
      </c>
      <c r="DK19" s="8">
        <v>435</v>
      </c>
      <c r="DL19" s="8">
        <v>362</v>
      </c>
      <c r="DM19" s="8">
        <v>281</v>
      </c>
      <c r="DN19" s="8">
        <v>267</v>
      </c>
      <c r="DO19" s="8">
        <v>296</v>
      </c>
      <c r="DP19" s="8">
        <v>234</v>
      </c>
      <c r="DQ19" s="8">
        <v>293</v>
      </c>
      <c r="DR19" s="8">
        <v>242</v>
      </c>
      <c r="DS19" s="8">
        <v>202</v>
      </c>
      <c r="DT19" s="8">
        <v>169</v>
      </c>
      <c r="DU19" s="8">
        <v>156</v>
      </c>
      <c r="DV19" s="8">
        <v>441</v>
      </c>
      <c r="DW19" s="8">
        <f t="shared" si="0"/>
        <v>28308</v>
      </c>
      <c r="DX19" s="8">
        <f t="shared" si="1"/>
        <v>3217</v>
      </c>
      <c r="DY19" s="8">
        <f t="shared" si="2"/>
        <v>13229</v>
      </c>
      <c r="DZ19" s="8">
        <f t="shared" si="3"/>
        <v>10760</v>
      </c>
    </row>
    <row r="20" spans="1:130" x14ac:dyDescent="0.2">
      <c r="A20" t="s">
        <v>162</v>
      </c>
      <c r="B20" t="s">
        <v>167</v>
      </c>
      <c r="C20" t="s">
        <v>168</v>
      </c>
      <c r="D20" s="8">
        <f>SUM(Table3254[[#This Row],[0]:[90]])</f>
        <v>48534</v>
      </c>
      <c r="E20" s="9">
        <f>SUM(Table3254[[#This Row],[0]:[15]])</f>
        <v>8447</v>
      </c>
      <c r="F20" s="8">
        <f>SUM(Table3254[[#This Row],[16]:[64]])</f>
        <v>29770</v>
      </c>
      <c r="G20" s="8">
        <f>SUM(Table3254[[#This Row],[65]:[90]])</f>
        <v>10317</v>
      </c>
      <c r="H20" s="8">
        <f>SUM(Table3254[[#This Row],[85]:[90]])</f>
        <v>1264</v>
      </c>
      <c r="I20" s="9">
        <f>SUM(Table3254[[#This Row],[0]:[17]])</f>
        <v>9560</v>
      </c>
      <c r="J20" s="8">
        <f>SUM(Table3254[[#This Row],[18]:[64]])</f>
        <v>28657</v>
      </c>
      <c r="K20" s="9">
        <f>SUM(Table3254[[#This Row],[0]:[4]])</f>
        <v>2251</v>
      </c>
      <c r="L20" s="8">
        <f>SUM(Table3254[[#This Row],[5]:[15]])</f>
        <v>6196</v>
      </c>
      <c r="M20" s="8">
        <f>SUM(Table3254[[#This Row],[16]:[24]])</f>
        <v>4547</v>
      </c>
      <c r="N20" s="8">
        <f>SUM(Table3254[[#This Row],[25]:[49]])</f>
        <v>14727</v>
      </c>
      <c r="O20" s="8">
        <f>SUM(Table3254[[#This Row],[50]:[64]])</f>
        <v>10496</v>
      </c>
      <c r="P20" s="8">
        <f>SUM(Table3254[[#This Row],[65]:[74]])</f>
        <v>5496</v>
      </c>
      <c r="Q20" s="8">
        <f>SUM(Table3254[[#This Row],[75]:[84]])</f>
        <v>3557</v>
      </c>
      <c r="R20" s="9">
        <f>SUM(Table3254[[#This Row],[5]:[9]])</f>
        <v>2801</v>
      </c>
      <c r="S20" s="8">
        <f>SUM(Table3254[[#This Row],[10]:[14]])</f>
        <v>2803</v>
      </c>
      <c r="T20" s="8">
        <f>SUM(Table3254[[#This Row],[15]:[19]])</f>
        <v>2697</v>
      </c>
      <c r="U20" s="8">
        <f>SUM(Table3254[[#This Row],[20]:[24]])</f>
        <v>2442</v>
      </c>
      <c r="V20" s="8">
        <f>SUM(Table3254[[#This Row],[25]:[29]])</f>
        <v>2614</v>
      </c>
      <c r="W20" s="8">
        <f>SUM(Table3254[[#This Row],[30]:[34]])</f>
        <v>3111</v>
      </c>
      <c r="X20" s="8">
        <f>SUM(Table3254[[#This Row],[35]:[39]])</f>
        <v>3035</v>
      </c>
      <c r="Y20" s="8">
        <f>SUM(Table3254[[#This Row],[40]:[44]])</f>
        <v>3194</v>
      </c>
      <c r="Z20" s="8">
        <f>SUM(Table3254[[#This Row],[45]:[49]])</f>
        <v>2773</v>
      </c>
      <c r="AA20" s="8">
        <f>SUM(Table3254[[#This Row],[50]:[54]])</f>
        <v>3445</v>
      </c>
      <c r="AB20" s="8">
        <f>SUM(Table3254[[#This Row],[55]:[59]])</f>
        <v>3680</v>
      </c>
      <c r="AC20" s="8">
        <f>SUM(Table3254[[#This Row],[60]:[64]])</f>
        <v>3371</v>
      </c>
      <c r="AD20" s="8">
        <f>SUM(Table3254[[#This Row],[65]:[69]])</f>
        <v>2943</v>
      </c>
      <c r="AE20" s="8">
        <f>SUM(Table3254[[#This Row],[70]:[74]])</f>
        <v>2553</v>
      </c>
      <c r="AF20" s="8">
        <f>SUM(Table3254[[#This Row],[75]:[79]])</f>
        <v>2225</v>
      </c>
      <c r="AG20" s="8">
        <f>SUM(Table3254[[#This Row],[80]:[84]])</f>
        <v>1332</v>
      </c>
      <c r="AH20" s="8">
        <f>SUM(Table3254[[#This Row],[85]:[89]])</f>
        <v>842</v>
      </c>
      <c r="AI20" s="8">
        <f>Table3254[[#This Row],[90]]</f>
        <v>422</v>
      </c>
      <c r="AJ20" s="9">
        <v>404</v>
      </c>
      <c r="AK20" s="8">
        <v>458</v>
      </c>
      <c r="AL20" s="8">
        <v>447</v>
      </c>
      <c r="AM20" s="8">
        <v>489</v>
      </c>
      <c r="AN20" s="8">
        <v>453</v>
      </c>
      <c r="AO20" s="8">
        <v>528</v>
      </c>
      <c r="AP20" s="8">
        <v>505</v>
      </c>
      <c r="AQ20" s="8">
        <v>592</v>
      </c>
      <c r="AR20" s="8">
        <v>579</v>
      </c>
      <c r="AS20" s="8">
        <v>597</v>
      </c>
      <c r="AT20" s="8">
        <v>550</v>
      </c>
      <c r="AU20" s="8">
        <v>551</v>
      </c>
      <c r="AV20" s="8">
        <v>584</v>
      </c>
      <c r="AW20" s="8">
        <v>566</v>
      </c>
      <c r="AX20" s="8">
        <v>552</v>
      </c>
      <c r="AY20" s="8">
        <v>592</v>
      </c>
      <c r="AZ20" s="8">
        <v>605</v>
      </c>
      <c r="BA20" s="8">
        <v>508</v>
      </c>
      <c r="BB20" s="8">
        <v>507</v>
      </c>
      <c r="BC20" s="8">
        <v>485</v>
      </c>
      <c r="BD20" s="8">
        <v>621</v>
      </c>
      <c r="BE20" s="8">
        <v>503</v>
      </c>
      <c r="BF20" s="8">
        <v>461</v>
      </c>
      <c r="BG20" s="8">
        <v>430</v>
      </c>
      <c r="BH20" s="8">
        <v>427</v>
      </c>
      <c r="BI20" s="8">
        <v>491</v>
      </c>
      <c r="BJ20" s="8">
        <v>552</v>
      </c>
      <c r="BK20" s="8">
        <v>540</v>
      </c>
      <c r="BL20" s="8">
        <v>485</v>
      </c>
      <c r="BM20" s="8">
        <v>546</v>
      </c>
      <c r="BN20" s="8">
        <v>595</v>
      </c>
      <c r="BO20" s="8">
        <v>629</v>
      </c>
      <c r="BP20" s="8">
        <v>635</v>
      </c>
      <c r="BQ20" s="8">
        <v>605</v>
      </c>
      <c r="BR20" s="8">
        <v>647</v>
      </c>
      <c r="BS20" s="8">
        <v>561</v>
      </c>
      <c r="BT20" s="8">
        <v>635</v>
      </c>
      <c r="BU20" s="8">
        <v>628</v>
      </c>
      <c r="BV20" s="8">
        <v>631</v>
      </c>
      <c r="BW20" s="8">
        <v>580</v>
      </c>
      <c r="BX20" s="8">
        <v>638</v>
      </c>
      <c r="BY20" s="8">
        <v>645</v>
      </c>
      <c r="BZ20" s="8">
        <v>652</v>
      </c>
      <c r="CA20" s="8">
        <v>624</v>
      </c>
      <c r="CB20" s="8">
        <v>635</v>
      </c>
      <c r="CC20" s="8">
        <v>525</v>
      </c>
      <c r="CD20" s="8">
        <v>495</v>
      </c>
      <c r="CE20" s="8">
        <v>557</v>
      </c>
      <c r="CF20" s="8">
        <v>602</v>
      </c>
      <c r="CG20" s="8">
        <v>594</v>
      </c>
      <c r="CH20" s="8">
        <v>652</v>
      </c>
      <c r="CI20" s="8">
        <v>684</v>
      </c>
      <c r="CJ20" s="8">
        <v>713</v>
      </c>
      <c r="CK20" s="8">
        <v>638</v>
      </c>
      <c r="CL20" s="8">
        <v>758</v>
      </c>
      <c r="CM20" s="8">
        <v>682</v>
      </c>
      <c r="CN20" s="8">
        <v>750</v>
      </c>
      <c r="CO20" s="8">
        <v>750</v>
      </c>
      <c r="CP20" s="8">
        <v>778</v>
      </c>
      <c r="CQ20" s="8">
        <v>720</v>
      </c>
      <c r="CR20" s="8">
        <v>721</v>
      </c>
      <c r="CS20" s="8">
        <v>734</v>
      </c>
      <c r="CT20" s="8">
        <v>654</v>
      </c>
      <c r="CU20" s="8">
        <v>617</v>
      </c>
      <c r="CV20" s="8">
        <v>645</v>
      </c>
      <c r="CW20" s="8">
        <v>626</v>
      </c>
      <c r="CX20" s="8">
        <v>630</v>
      </c>
      <c r="CY20" s="8">
        <v>588</v>
      </c>
      <c r="CZ20" s="8">
        <v>565</v>
      </c>
      <c r="DA20" s="8">
        <v>534</v>
      </c>
      <c r="DB20" s="8">
        <v>528</v>
      </c>
      <c r="DC20" s="8">
        <v>494</v>
      </c>
      <c r="DD20" s="8">
        <v>500</v>
      </c>
      <c r="DE20" s="8">
        <v>498</v>
      </c>
      <c r="DF20" s="8">
        <v>533</v>
      </c>
      <c r="DG20" s="8">
        <v>481</v>
      </c>
      <c r="DH20" s="8">
        <v>572</v>
      </c>
      <c r="DI20" s="8">
        <v>428</v>
      </c>
      <c r="DJ20" s="8">
        <v>363</v>
      </c>
      <c r="DK20" s="8">
        <v>381</v>
      </c>
      <c r="DL20" s="8">
        <v>322</v>
      </c>
      <c r="DM20" s="8">
        <v>244</v>
      </c>
      <c r="DN20" s="8">
        <v>261</v>
      </c>
      <c r="DO20" s="8">
        <v>271</v>
      </c>
      <c r="DP20" s="8">
        <v>234</v>
      </c>
      <c r="DQ20" s="8">
        <v>229</v>
      </c>
      <c r="DR20" s="8">
        <v>183</v>
      </c>
      <c r="DS20" s="8">
        <v>177</v>
      </c>
      <c r="DT20" s="8">
        <v>137</v>
      </c>
      <c r="DU20" s="8">
        <v>116</v>
      </c>
      <c r="DV20" s="8">
        <v>422</v>
      </c>
      <c r="DW20" s="8">
        <f t="shared" si="0"/>
        <v>29770</v>
      </c>
      <c r="DX20" s="8">
        <f t="shared" si="1"/>
        <v>3434</v>
      </c>
      <c r="DY20" s="8">
        <f t="shared" si="2"/>
        <v>14727</v>
      </c>
      <c r="DZ20" s="8">
        <f t="shared" si="3"/>
        <v>10496</v>
      </c>
    </row>
    <row r="21" spans="1:130" x14ac:dyDescent="0.2">
      <c r="A21" t="s">
        <v>162</v>
      </c>
      <c r="B21" t="s">
        <v>169</v>
      </c>
      <c r="C21" t="s">
        <v>170</v>
      </c>
      <c r="D21" s="8">
        <f>SUM(Table3254[[#This Row],[0]:[90]])</f>
        <v>52214</v>
      </c>
      <c r="E21" s="9">
        <f>SUM(Table3254[[#This Row],[0]:[15]])</f>
        <v>7902</v>
      </c>
      <c r="F21" s="8">
        <f>SUM(Table3254[[#This Row],[16]:[64]])</f>
        <v>30092</v>
      </c>
      <c r="G21" s="8">
        <f>SUM(Table3254[[#This Row],[65]:[90]])</f>
        <v>14220</v>
      </c>
      <c r="H21" s="8">
        <f>SUM(Table3254[[#This Row],[85]:[90]])</f>
        <v>1729</v>
      </c>
      <c r="I21" s="9">
        <f>SUM(Table3254[[#This Row],[0]:[17]])</f>
        <v>8983</v>
      </c>
      <c r="J21" s="8">
        <f>SUM(Table3254[[#This Row],[18]:[64]])</f>
        <v>29011</v>
      </c>
      <c r="K21" s="9">
        <f>SUM(Table3254[[#This Row],[0]:[4]])</f>
        <v>2052</v>
      </c>
      <c r="L21" s="8">
        <f>SUM(Table3254[[#This Row],[5]:[15]])</f>
        <v>5850</v>
      </c>
      <c r="M21" s="8">
        <f>SUM(Table3254[[#This Row],[16]:[24]])</f>
        <v>4592</v>
      </c>
      <c r="N21" s="8">
        <f>SUM(Table3254[[#This Row],[25]:[49]])</f>
        <v>12978</v>
      </c>
      <c r="O21" s="8">
        <f>SUM(Table3254[[#This Row],[50]:[64]])</f>
        <v>12522</v>
      </c>
      <c r="P21" s="8">
        <f>SUM(Table3254[[#This Row],[65]:[74]])</f>
        <v>7501</v>
      </c>
      <c r="Q21" s="8">
        <f>SUM(Table3254[[#This Row],[75]:[84]])</f>
        <v>4990</v>
      </c>
      <c r="R21" s="9">
        <f>SUM(Table3254[[#This Row],[5]:[9]])</f>
        <v>2492</v>
      </c>
      <c r="S21" s="8">
        <f>SUM(Table3254[[#This Row],[10]:[14]])</f>
        <v>2773</v>
      </c>
      <c r="T21" s="8">
        <f>SUM(Table3254[[#This Row],[15]:[19]])</f>
        <v>2731</v>
      </c>
      <c r="U21" s="8">
        <f>SUM(Table3254[[#This Row],[20]:[24]])</f>
        <v>2446</v>
      </c>
      <c r="V21" s="8">
        <f>SUM(Table3254[[#This Row],[25]:[29]])</f>
        <v>2306</v>
      </c>
      <c r="W21" s="8">
        <f>SUM(Table3254[[#This Row],[30]:[34]])</f>
        <v>2507</v>
      </c>
      <c r="X21" s="8">
        <f>SUM(Table3254[[#This Row],[35]:[39]])</f>
        <v>2606</v>
      </c>
      <c r="Y21" s="8">
        <f>SUM(Table3254[[#This Row],[40]:[44]])</f>
        <v>2829</v>
      </c>
      <c r="Z21" s="8">
        <f>SUM(Table3254[[#This Row],[45]:[49]])</f>
        <v>2730</v>
      </c>
      <c r="AA21" s="8">
        <f>SUM(Table3254[[#This Row],[50]:[54]])</f>
        <v>3856</v>
      </c>
      <c r="AB21" s="8">
        <f>SUM(Table3254[[#This Row],[55]:[59]])</f>
        <v>4431</v>
      </c>
      <c r="AC21" s="8">
        <f>SUM(Table3254[[#This Row],[60]:[64]])</f>
        <v>4235</v>
      </c>
      <c r="AD21" s="8">
        <f>SUM(Table3254[[#This Row],[65]:[69]])</f>
        <v>3830</v>
      </c>
      <c r="AE21" s="8">
        <f>SUM(Table3254[[#This Row],[70]:[74]])</f>
        <v>3671</v>
      </c>
      <c r="AF21" s="8">
        <f>SUM(Table3254[[#This Row],[75]:[79]])</f>
        <v>3125</v>
      </c>
      <c r="AG21" s="8">
        <f>SUM(Table3254[[#This Row],[80]:[84]])</f>
        <v>1865</v>
      </c>
      <c r="AH21" s="8">
        <f>SUM(Table3254[[#This Row],[85]:[89]])</f>
        <v>1139</v>
      </c>
      <c r="AI21" s="8">
        <f>Table3254[[#This Row],[90]]</f>
        <v>590</v>
      </c>
      <c r="AJ21" s="9">
        <v>379</v>
      </c>
      <c r="AK21" s="8">
        <v>392</v>
      </c>
      <c r="AL21" s="8">
        <v>432</v>
      </c>
      <c r="AM21" s="8">
        <v>435</v>
      </c>
      <c r="AN21" s="8">
        <v>414</v>
      </c>
      <c r="AO21" s="8">
        <v>477</v>
      </c>
      <c r="AP21" s="8">
        <v>449</v>
      </c>
      <c r="AQ21" s="8">
        <v>519</v>
      </c>
      <c r="AR21" s="8">
        <v>491</v>
      </c>
      <c r="AS21" s="8">
        <v>556</v>
      </c>
      <c r="AT21" s="8">
        <v>534</v>
      </c>
      <c r="AU21" s="8">
        <v>528</v>
      </c>
      <c r="AV21" s="8">
        <v>546</v>
      </c>
      <c r="AW21" s="8">
        <v>574</v>
      </c>
      <c r="AX21" s="8">
        <v>591</v>
      </c>
      <c r="AY21" s="8">
        <v>585</v>
      </c>
      <c r="AZ21" s="8">
        <v>542</v>
      </c>
      <c r="BA21" s="8">
        <v>539</v>
      </c>
      <c r="BB21" s="8">
        <v>529</v>
      </c>
      <c r="BC21" s="8">
        <v>536</v>
      </c>
      <c r="BD21" s="8">
        <v>650</v>
      </c>
      <c r="BE21" s="8">
        <v>496</v>
      </c>
      <c r="BF21" s="8">
        <v>466</v>
      </c>
      <c r="BG21" s="8">
        <v>428</v>
      </c>
      <c r="BH21" s="8">
        <v>406</v>
      </c>
      <c r="BI21" s="8">
        <v>455</v>
      </c>
      <c r="BJ21" s="8">
        <v>472</v>
      </c>
      <c r="BK21" s="8">
        <v>460</v>
      </c>
      <c r="BL21" s="8">
        <v>454</v>
      </c>
      <c r="BM21" s="8">
        <v>465</v>
      </c>
      <c r="BN21" s="8">
        <v>465</v>
      </c>
      <c r="BO21" s="8">
        <v>501</v>
      </c>
      <c r="BP21" s="8">
        <v>494</v>
      </c>
      <c r="BQ21" s="8">
        <v>526</v>
      </c>
      <c r="BR21" s="8">
        <v>521</v>
      </c>
      <c r="BS21" s="8">
        <v>532</v>
      </c>
      <c r="BT21" s="8">
        <v>486</v>
      </c>
      <c r="BU21" s="8">
        <v>590</v>
      </c>
      <c r="BV21" s="8">
        <v>499</v>
      </c>
      <c r="BW21" s="8">
        <v>499</v>
      </c>
      <c r="BX21" s="8">
        <v>540</v>
      </c>
      <c r="BY21" s="8">
        <v>531</v>
      </c>
      <c r="BZ21" s="8">
        <v>605</v>
      </c>
      <c r="CA21" s="8">
        <v>536</v>
      </c>
      <c r="CB21" s="8">
        <v>617</v>
      </c>
      <c r="CC21" s="8">
        <v>513</v>
      </c>
      <c r="CD21" s="8">
        <v>495</v>
      </c>
      <c r="CE21" s="8">
        <v>544</v>
      </c>
      <c r="CF21" s="8">
        <v>564</v>
      </c>
      <c r="CG21" s="8">
        <v>614</v>
      </c>
      <c r="CH21" s="8">
        <v>712</v>
      </c>
      <c r="CI21" s="8">
        <v>780</v>
      </c>
      <c r="CJ21" s="8">
        <v>814</v>
      </c>
      <c r="CK21" s="8">
        <v>770</v>
      </c>
      <c r="CL21" s="8">
        <v>780</v>
      </c>
      <c r="CM21" s="8">
        <v>861</v>
      </c>
      <c r="CN21" s="8">
        <v>860</v>
      </c>
      <c r="CO21" s="8">
        <v>873</v>
      </c>
      <c r="CP21" s="8">
        <v>945</v>
      </c>
      <c r="CQ21" s="8">
        <v>892</v>
      </c>
      <c r="CR21" s="8">
        <v>839</v>
      </c>
      <c r="CS21" s="8">
        <v>887</v>
      </c>
      <c r="CT21" s="8">
        <v>844</v>
      </c>
      <c r="CU21" s="8">
        <v>835</v>
      </c>
      <c r="CV21" s="8">
        <v>830</v>
      </c>
      <c r="CW21" s="8">
        <v>810</v>
      </c>
      <c r="CX21" s="8">
        <v>807</v>
      </c>
      <c r="CY21" s="8">
        <v>742</v>
      </c>
      <c r="CZ21" s="8">
        <v>774</v>
      </c>
      <c r="DA21" s="8">
        <v>697</v>
      </c>
      <c r="DB21" s="8">
        <v>775</v>
      </c>
      <c r="DC21" s="8">
        <v>710</v>
      </c>
      <c r="DD21" s="8">
        <v>742</v>
      </c>
      <c r="DE21" s="8">
        <v>667</v>
      </c>
      <c r="DF21" s="8">
        <v>777</v>
      </c>
      <c r="DG21" s="8">
        <v>720</v>
      </c>
      <c r="DH21" s="8">
        <v>791</v>
      </c>
      <c r="DI21" s="8">
        <v>535</v>
      </c>
      <c r="DJ21" s="8">
        <v>556</v>
      </c>
      <c r="DK21" s="8">
        <v>523</v>
      </c>
      <c r="DL21" s="8">
        <v>422</v>
      </c>
      <c r="DM21" s="8">
        <v>430</v>
      </c>
      <c r="DN21" s="8">
        <v>363</v>
      </c>
      <c r="DO21" s="8">
        <v>358</v>
      </c>
      <c r="DP21" s="8">
        <v>292</v>
      </c>
      <c r="DQ21" s="8">
        <v>290</v>
      </c>
      <c r="DR21" s="8">
        <v>266</v>
      </c>
      <c r="DS21" s="8">
        <v>216</v>
      </c>
      <c r="DT21" s="8">
        <v>189</v>
      </c>
      <c r="DU21" s="8">
        <v>178</v>
      </c>
      <c r="DV21" s="8">
        <v>590</v>
      </c>
      <c r="DW21" s="8">
        <f t="shared" si="0"/>
        <v>30092</v>
      </c>
      <c r="DX21" s="8">
        <f t="shared" si="1"/>
        <v>3511</v>
      </c>
      <c r="DY21" s="8">
        <f t="shared" si="2"/>
        <v>12978</v>
      </c>
      <c r="DZ21" s="8">
        <f t="shared" si="3"/>
        <v>12522</v>
      </c>
    </row>
    <row r="22" spans="1:130" x14ac:dyDescent="0.2">
      <c r="A22" t="s">
        <v>162</v>
      </c>
      <c r="B22" t="s">
        <v>171</v>
      </c>
      <c r="C22" t="s">
        <v>172</v>
      </c>
      <c r="D22" s="8">
        <f>SUM(Table3254[[#This Row],[0]:[90]])</f>
        <v>57835</v>
      </c>
      <c r="E22" s="9">
        <f>SUM(Table3254[[#This Row],[0]:[15]])</f>
        <v>7090</v>
      </c>
      <c r="F22" s="8">
        <f>SUM(Table3254[[#This Row],[16]:[64]])</f>
        <v>39532</v>
      </c>
      <c r="G22" s="8">
        <f>SUM(Table3254[[#This Row],[65]:[90]])</f>
        <v>11213</v>
      </c>
      <c r="H22" s="8">
        <f>SUM(Table3254[[#This Row],[85]:[90]])</f>
        <v>1346</v>
      </c>
      <c r="I22" s="9">
        <f>SUM(Table3254[[#This Row],[0]:[17]])</f>
        <v>8017</v>
      </c>
      <c r="J22" s="8">
        <f>SUM(Table3254[[#This Row],[18]:[64]])</f>
        <v>38605</v>
      </c>
      <c r="K22" s="9">
        <f>SUM(Table3254[[#This Row],[0]:[4]])</f>
        <v>1834</v>
      </c>
      <c r="L22" s="8">
        <f>SUM(Table3254[[#This Row],[5]:[15]])</f>
        <v>5256</v>
      </c>
      <c r="M22" s="8">
        <f>SUM(Table3254[[#This Row],[16]:[24]])</f>
        <v>15239</v>
      </c>
      <c r="N22" s="8">
        <f>SUM(Table3254[[#This Row],[25]:[49]])</f>
        <v>14695</v>
      </c>
      <c r="O22" s="8">
        <f>SUM(Table3254[[#This Row],[50]:[64]])</f>
        <v>9598</v>
      </c>
      <c r="P22" s="8">
        <f>SUM(Table3254[[#This Row],[65]:[74]])</f>
        <v>5646</v>
      </c>
      <c r="Q22" s="8">
        <f>SUM(Table3254[[#This Row],[75]:[84]])</f>
        <v>4221</v>
      </c>
      <c r="R22" s="9">
        <f>SUM(Table3254[[#This Row],[5]:[9]])</f>
        <v>2280</v>
      </c>
      <c r="S22" s="8">
        <f>SUM(Table3254[[#This Row],[10]:[14]])</f>
        <v>2497</v>
      </c>
      <c r="T22" s="8">
        <f>SUM(Table3254[[#This Row],[15]:[19]])</f>
        <v>5501</v>
      </c>
      <c r="U22" s="8">
        <f>SUM(Table3254[[#This Row],[20]:[24]])</f>
        <v>10217</v>
      </c>
      <c r="V22" s="8">
        <f>SUM(Table3254[[#This Row],[25]:[29]])</f>
        <v>2862</v>
      </c>
      <c r="W22" s="8">
        <f>SUM(Table3254[[#This Row],[30]:[34]])</f>
        <v>2988</v>
      </c>
      <c r="X22" s="8">
        <f>SUM(Table3254[[#This Row],[35]:[39]])</f>
        <v>3147</v>
      </c>
      <c r="Y22" s="8">
        <f>SUM(Table3254[[#This Row],[40]:[44]])</f>
        <v>2999</v>
      </c>
      <c r="Z22" s="8">
        <f>SUM(Table3254[[#This Row],[45]:[49]])</f>
        <v>2699</v>
      </c>
      <c r="AA22" s="8">
        <f>SUM(Table3254[[#This Row],[50]:[54]])</f>
        <v>3135</v>
      </c>
      <c r="AB22" s="8">
        <f>SUM(Table3254[[#This Row],[55]:[59]])</f>
        <v>3245</v>
      </c>
      <c r="AC22" s="8">
        <f>SUM(Table3254[[#This Row],[60]:[64]])</f>
        <v>3218</v>
      </c>
      <c r="AD22" s="8">
        <f>SUM(Table3254[[#This Row],[65]:[69]])</f>
        <v>2827</v>
      </c>
      <c r="AE22" s="8">
        <f>SUM(Table3254[[#This Row],[70]:[74]])</f>
        <v>2819</v>
      </c>
      <c r="AF22" s="8">
        <f>SUM(Table3254[[#This Row],[75]:[79]])</f>
        <v>2674</v>
      </c>
      <c r="AG22" s="8">
        <f>SUM(Table3254[[#This Row],[80]:[84]])</f>
        <v>1547</v>
      </c>
      <c r="AH22" s="8">
        <f>SUM(Table3254[[#This Row],[85]:[89]])</f>
        <v>893</v>
      </c>
      <c r="AI22" s="8">
        <f>Table3254[[#This Row],[90]]</f>
        <v>453</v>
      </c>
      <c r="AJ22" s="9">
        <v>342</v>
      </c>
      <c r="AK22" s="8">
        <v>363</v>
      </c>
      <c r="AL22" s="8">
        <v>379</v>
      </c>
      <c r="AM22" s="8">
        <v>388</v>
      </c>
      <c r="AN22" s="8">
        <v>362</v>
      </c>
      <c r="AO22" s="8">
        <v>412</v>
      </c>
      <c r="AP22" s="8">
        <v>460</v>
      </c>
      <c r="AQ22" s="8">
        <v>468</v>
      </c>
      <c r="AR22" s="8">
        <v>455</v>
      </c>
      <c r="AS22" s="8">
        <v>485</v>
      </c>
      <c r="AT22" s="8">
        <v>500</v>
      </c>
      <c r="AU22" s="8">
        <v>496</v>
      </c>
      <c r="AV22" s="8">
        <v>506</v>
      </c>
      <c r="AW22" s="8">
        <v>512</v>
      </c>
      <c r="AX22" s="8">
        <v>483</v>
      </c>
      <c r="AY22" s="8">
        <v>479</v>
      </c>
      <c r="AZ22" s="8">
        <v>480</v>
      </c>
      <c r="BA22" s="8">
        <v>447</v>
      </c>
      <c r="BB22" s="8">
        <v>968</v>
      </c>
      <c r="BC22" s="8">
        <v>3127</v>
      </c>
      <c r="BD22" s="8">
        <v>3220</v>
      </c>
      <c r="BE22" s="8">
        <v>2648</v>
      </c>
      <c r="BF22" s="8">
        <v>1812</v>
      </c>
      <c r="BG22" s="8">
        <v>1354</v>
      </c>
      <c r="BH22" s="8">
        <v>1183</v>
      </c>
      <c r="BI22" s="8">
        <v>585</v>
      </c>
      <c r="BJ22" s="8">
        <v>609</v>
      </c>
      <c r="BK22" s="8">
        <v>573</v>
      </c>
      <c r="BL22" s="8">
        <v>565</v>
      </c>
      <c r="BM22" s="8">
        <v>530</v>
      </c>
      <c r="BN22" s="8">
        <v>572</v>
      </c>
      <c r="BO22" s="8">
        <v>596</v>
      </c>
      <c r="BP22" s="8">
        <v>610</v>
      </c>
      <c r="BQ22" s="8">
        <v>607</v>
      </c>
      <c r="BR22" s="8">
        <v>603</v>
      </c>
      <c r="BS22" s="8">
        <v>647</v>
      </c>
      <c r="BT22" s="8">
        <v>632</v>
      </c>
      <c r="BU22" s="8">
        <v>628</v>
      </c>
      <c r="BV22" s="8">
        <v>613</v>
      </c>
      <c r="BW22" s="8">
        <v>627</v>
      </c>
      <c r="BX22" s="8">
        <v>606</v>
      </c>
      <c r="BY22" s="8">
        <v>605</v>
      </c>
      <c r="BZ22" s="8">
        <v>573</v>
      </c>
      <c r="CA22" s="8">
        <v>617</v>
      </c>
      <c r="CB22" s="8">
        <v>598</v>
      </c>
      <c r="CC22" s="8">
        <v>576</v>
      </c>
      <c r="CD22" s="8">
        <v>524</v>
      </c>
      <c r="CE22" s="8">
        <v>519</v>
      </c>
      <c r="CF22" s="8">
        <v>533</v>
      </c>
      <c r="CG22" s="8">
        <v>547</v>
      </c>
      <c r="CH22" s="8">
        <v>604</v>
      </c>
      <c r="CI22" s="8">
        <v>621</v>
      </c>
      <c r="CJ22" s="8">
        <v>640</v>
      </c>
      <c r="CK22" s="8">
        <v>654</v>
      </c>
      <c r="CL22" s="8">
        <v>616</v>
      </c>
      <c r="CM22" s="8">
        <v>665</v>
      </c>
      <c r="CN22" s="8">
        <v>656</v>
      </c>
      <c r="CO22" s="8">
        <v>628</v>
      </c>
      <c r="CP22" s="8">
        <v>635</v>
      </c>
      <c r="CQ22" s="8">
        <v>661</v>
      </c>
      <c r="CR22" s="8">
        <v>642</v>
      </c>
      <c r="CS22" s="8">
        <v>700</v>
      </c>
      <c r="CT22" s="8">
        <v>627</v>
      </c>
      <c r="CU22" s="8">
        <v>665</v>
      </c>
      <c r="CV22" s="8">
        <v>584</v>
      </c>
      <c r="CW22" s="8">
        <v>615</v>
      </c>
      <c r="CX22" s="8">
        <v>570</v>
      </c>
      <c r="CY22" s="8">
        <v>591</v>
      </c>
      <c r="CZ22" s="8">
        <v>544</v>
      </c>
      <c r="DA22" s="8">
        <v>507</v>
      </c>
      <c r="DB22" s="8">
        <v>563</v>
      </c>
      <c r="DC22" s="8">
        <v>554</v>
      </c>
      <c r="DD22" s="8">
        <v>563</v>
      </c>
      <c r="DE22" s="8">
        <v>547</v>
      </c>
      <c r="DF22" s="8">
        <v>592</v>
      </c>
      <c r="DG22" s="8">
        <v>599</v>
      </c>
      <c r="DH22" s="8">
        <v>661</v>
      </c>
      <c r="DI22" s="8">
        <v>480</v>
      </c>
      <c r="DJ22" s="8">
        <v>457</v>
      </c>
      <c r="DK22" s="8">
        <v>477</v>
      </c>
      <c r="DL22" s="8">
        <v>380</v>
      </c>
      <c r="DM22" s="8">
        <v>299</v>
      </c>
      <c r="DN22" s="8">
        <v>297</v>
      </c>
      <c r="DO22" s="8">
        <v>294</v>
      </c>
      <c r="DP22" s="8">
        <v>277</v>
      </c>
      <c r="DQ22" s="8">
        <v>231</v>
      </c>
      <c r="DR22" s="8">
        <v>223</v>
      </c>
      <c r="DS22" s="8">
        <v>177</v>
      </c>
      <c r="DT22" s="8">
        <v>140</v>
      </c>
      <c r="DU22" s="8">
        <v>122</v>
      </c>
      <c r="DV22" s="8">
        <v>453</v>
      </c>
      <c r="DW22" s="8">
        <f t="shared" si="0"/>
        <v>39532</v>
      </c>
      <c r="DX22" s="8">
        <f t="shared" si="1"/>
        <v>14312</v>
      </c>
      <c r="DY22" s="8">
        <f t="shared" si="2"/>
        <v>14695</v>
      </c>
      <c r="DZ22" s="8">
        <f t="shared" si="3"/>
        <v>9598</v>
      </c>
    </row>
    <row r="23" spans="1:130" x14ac:dyDescent="0.2">
      <c r="A23" t="s">
        <v>162</v>
      </c>
      <c r="B23" t="s">
        <v>173</v>
      </c>
      <c r="C23" t="s">
        <v>174</v>
      </c>
      <c r="D23" s="8">
        <f>SUM(Table3254[[#This Row],[0]:[90]])</f>
        <v>57721</v>
      </c>
      <c r="E23" s="9">
        <f>SUM(Table3254[[#This Row],[0]:[15]])</f>
        <v>9431</v>
      </c>
      <c r="F23" s="8">
        <f>SUM(Table3254[[#This Row],[16]:[64]])</f>
        <v>36798</v>
      </c>
      <c r="G23" s="8">
        <f>SUM(Table3254[[#This Row],[65]:[90]])</f>
        <v>11492</v>
      </c>
      <c r="H23" s="8">
        <f>SUM(Table3254[[#This Row],[85]:[90]])</f>
        <v>1260</v>
      </c>
      <c r="I23" s="9">
        <f>SUM(Table3254[[#This Row],[0]:[17]])</f>
        <v>10728</v>
      </c>
      <c r="J23" s="8">
        <f>SUM(Table3254[[#This Row],[18]:[64]])</f>
        <v>35501</v>
      </c>
      <c r="K23" s="9">
        <f>SUM(Table3254[[#This Row],[0]:[4]])</f>
        <v>2526</v>
      </c>
      <c r="L23" s="8">
        <f>SUM(Table3254[[#This Row],[5]:[15]])</f>
        <v>6905</v>
      </c>
      <c r="M23" s="8">
        <f>SUM(Table3254[[#This Row],[16]:[24]])</f>
        <v>8522</v>
      </c>
      <c r="N23" s="8">
        <f>SUM(Table3254[[#This Row],[25]:[49]])</f>
        <v>16552</v>
      </c>
      <c r="O23" s="8">
        <f>SUM(Table3254[[#This Row],[50]:[64]])</f>
        <v>11724</v>
      </c>
      <c r="P23" s="8">
        <f>SUM(Table3254[[#This Row],[65]:[74]])</f>
        <v>6218</v>
      </c>
      <c r="Q23" s="8">
        <f>SUM(Table3254[[#This Row],[75]:[84]])</f>
        <v>4014</v>
      </c>
      <c r="R23" s="9">
        <f>SUM(Table3254[[#This Row],[5]:[9]])</f>
        <v>3033</v>
      </c>
      <c r="S23" s="8">
        <f>SUM(Table3254[[#This Row],[10]:[14]])</f>
        <v>3268</v>
      </c>
      <c r="T23" s="8">
        <f>SUM(Table3254[[#This Row],[15]:[19]])</f>
        <v>3512</v>
      </c>
      <c r="U23" s="8">
        <f>SUM(Table3254[[#This Row],[20]:[24]])</f>
        <v>5614</v>
      </c>
      <c r="V23" s="8">
        <f>SUM(Table3254[[#This Row],[25]:[29]])</f>
        <v>3018</v>
      </c>
      <c r="W23" s="8">
        <f>SUM(Table3254[[#This Row],[30]:[34]])</f>
        <v>3256</v>
      </c>
      <c r="X23" s="8">
        <f>SUM(Table3254[[#This Row],[35]:[39]])</f>
        <v>3553</v>
      </c>
      <c r="Y23" s="8">
        <f>SUM(Table3254[[#This Row],[40]:[44]])</f>
        <v>3561</v>
      </c>
      <c r="Z23" s="8">
        <f>SUM(Table3254[[#This Row],[45]:[49]])</f>
        <v>3164</v>
      </c>
      <c r="AA23" s="8">
        <f>SUM(Table3254[[#This Row],[50]:[54]])</f>
        <v>3954</v>
      </c>
      <c r="AB23" s="8">
        <f>SUM(Table3254[[#This Row],[55]:[59]])</f>
        <v>3984</v>
      </c>
      <c r="AC23" s="8">
        <f>SUM(Table3254[[#This Row],[60]:[64]])</f>
        <v>3786</v>
      </c>
      <c r="AD23" s="8">
        <f>SUM(Table3254[[#This Row],[65]:[69]])</f>
        <v>3275</v>
      </c>
      <c r="AE23" s="8">
        <f>SUM(Table3254[[#This Row],[70]:[74]])</f>
        <v>2943</v>
      </c>
      <c r="AF23" s="8">
        <f>SUM(Table3254[[#This Row],[75]:[79]])</f>
        <v>2531</v>
      </c>
      <c r="AG23" s="8">
        <f>SUM(Table3254[[#This Row],[80]:[84]])</f>
        <v>1483</v>
      </c>
      <c r="AH23" s="8">
        <f>SUM(Table3254[[#This Row],[85]:[89]])</f>
        <v>887</v>
      </c>
      <c r="AI23" s="8">
        <f>Table3254[[#This Row],[90]]</f>
        <v>373</v>
      </c>
      <c r="AJ23" s="9">
        <v>471</v>
      </c>
      <c r="AK23" s="8">
        <v>471</v>
      </c>
      <c r="AL23" s="8">
        <v>497</v>
      </c>
      <c r="AM23" s="8">
        <v>530</v>
      </c>
      <c r="AN23" s="8">
        <v>557</v>
      </c>
      <c r="AO23" s="8">
        <v>570</v>
      </c>
      <c r="AP23" s="8">
        <v>595</v>
      </c>
      <c r="AQ23" s="8">
        <v>604</v>
      </c>
      <c r="AR23" s="8">
        <v>657</v>
      </c>
      <c r="AS23" s="8">
        <v>607</v>
      </c>
      <c r="AT23" s="8">
        <v>613</v>
      </c>
      <c r="AU23" s="8">
        <v>721</v>
      </c>
      <c r="AV23" s="8">
        <v>630</v>
      </c>
      <c r="AW23" s="8">
        <v>690</v>
      </c>
      <c r="AX23" s="8">
        <v>614</v>
      </c>
      <c r="AY23" s="8">
        <v>604</v>
      </c>
      <c r="AZ23" s="8">
        <v>667</v>
      </c>
      <c r="BA23" s="8">
        <v>630</v>
      </c>
      <c r="BB23" s="8">
        <v>673</v>
      </c>
      <c r="BC23" s="8">
        <v>938</v>
      </c>
      <c r="BD23" s="8">
        <v>1605</v>
      </c>
      <c r="BE23" s="8">
        <v>1394</v>
      </c>
      <c r="BF23" s="8">
        <v>942</v>
      </c>
      <c r="BG23" s="8">
        <v>859</v>
      </c>
      <c r="BH23" s="8">
        <v>814</v>
      </c>
      <c r="BI23" s="8">
        <v>604</v>
      </c>
      <c r="BJ23" s="8">
        <v>617</v>
      </c>
      <c r="BK23" s="8">
        <v>586</v>
      </c>
      <c r="BL23" s="8">
        <v>600</v>
      </c>
      <c r="BM23" s="8">
        <v>611</v>
      </c>
      <c r="BN23" s="8">
        <v>601</v>
      </c>
      <c r="BO23" s="8">
        <v>642</v>
      </c>
      <c r="BP23" s="8">
        <v>669</v>
      </c>
      <c r="BQ23" s="8">
        <v>674</v>
      </c>
      <c r="BR23" s="8">
        <v>670</v>
      </c>
      <c r="BS23" s="8">
        <v>731</v>
      </c>
      <c r="BT23" s="8">
        <v>725</v>
      </c>
      <c r="BU23" s="8">
        <v>675</v>
      </c>
      <c r="BV23" s="8">
        <v>725</v>
      </c>
      <c r="BW23" s="8">
        <v>697</v>
      </c>
      <c r="BX23" s="8">
        <v>706</v>
      </c>
      <c r="BY23" s="8">
        <v>747</v>
      </c>
      <c r="BZ23" s="8">
        <v>690</v>
      </c>
      <c r="CA23" s="8">
        <v>697</v>
      </c>
      <c r="CB23" s="8">
        <v>721</v>
      </c>
      <c r="CC23" s="8">
        <v>635</v>
      </c>
      <c r="CD23" s="8">
        <v>625</v>
      </c>
      <c r="CE23" s="8">
        <v>653</v>
      </c>
      <c r="CF23" s="8">
        <v>620</v>
      </c>
      <c r="CG23" s="8">
        <v>631</v>
      </c>
      <c r="CH23" s="8">
        <v>752</v>
      </c>
      <c r="CI23" s="8">
        <v>759</v>
      </c>
      <c r="CJ23" s="8">
        <v>860</v>
      </c>
      <c r="CK23" s="8">
        <v>732</v>
      </c>
      <c r="CL23" s="8">
        <v>851</v>
      </c>
      <c r="CM23" s="8">
        <v>757</v>
      </c>
      <c r="CN23" s="8">
        <v>809</v>
      </c>
      <c r="CO23" s="8">
        <v>782</v>
      </c>
      <c r="CP23" s="8">
        <v>786</v>
      </c>
      <c r="CQ23" s="8">
        <v>850</v>
      </c>
      <c r="CR23" s="8">
        <v>810</v>
      </c>
      <c r="CS23" s="8">
        <v>772</v>
      </c>
      <c r="CT23" s="8">
        <v>751</v>
      </c>
      <c r="CU23" s="8">
        <v>705</v>
      </c>
      <c r="CV23" s="8">
        <v>748</v>
      </c>
      <c r="CW23" s="8">
        <v>634</v>
      </c>
      <c r="CX23" s="8">
        <v>697</v>
      </c>
      <c r="CY23" s="8">
        <v>649</v>
      </c>
      <c r="CZ23" s="8">
        <v>664</v>
      </c>
      <c r="DA23" s="8">
        <v>631</v>
      </c>
      <c r="DB23" s="8">
        <v>613</v>
      </c>
      <c r="DC23" s="8">
        <v>581</v>
      </c>
      <c r="DD23" s="8">
        <v>609</v>
      </c>
      <c r="DE23" s="8">
        <v>573</v>
      </c>
      <c r="DF23" s="8">
        <v>567</v>
      </c>
      <c r="DG23" s="8">
        <v>615</v>
      </c>
      <c r="DH23" s="8">
        <v>619</v>
      </c>
      <c r="DI23" s="8">
        <v>432</v>
      </c>
      <c r="DJ23" s="8">
        <v>435</v>
      </c>
      <c r="DK23" s="8">
        <v>430</v>
      </c>
      <c r="DL23" s="8">
        <v>369</v>
      </c>
      <c r="DM23" s="8">
        <v>309</v>
      </c>
      <c r="DN23" s="8">
        <v>283</v>
      </c>
      <c r="DO23" s="8">
        <v>262</v>
      </c>
      <c r="DP23" s="8">
        <v>260</v>
      </c>
      <c r="DQ23" s="8">
        <v>221</v>
      </c>
      <c r="DR23" s="8">
        <v>231</v>
      </c>
      <c r="DS23" s="8">
        <v>177</v>
      </c>
      <c r="DT23" s="8">
        <v>154</v>
      </c>
      <c r="DU23" s="8">
        <v>104</v>
      </c>
      <c r="DV23" s="8">
        <v>373</v>
      </c>
      <c r="DW23" s="8">
        <f t="shared" si="0"/>
        <v>36798</v>
      </c>
      <c r="DX23" s="8">
        <f t="shared" si="1"/>
        <v>7225</v>
      </c>
      <c r="DY23" s="8">
        <f t="shared" si="2"/>
        <v>16552</v>
      </c>
      <c r="DZ23" s="8">
        <f t="shared" si="3"/>
        <v>11724</v>
      </c>
    </row>
    <row r="24" spans="1:130" x14ac:dyDescent="0.2">
      <c r="A24" t="s">
        <v>162</v>
      </c>
      <c r="B24" t="s">
        <v>175</v>
      </c>
      <c r="C24" t="s">
        <v>176</v>
      </c>
      <c r="D24" s="8">
        <f>SUM(Table3254[[#This Row],[0]:[90]])</f>
        <v>22067</v>
      </c>
      <c r="E24" s="9">
        <f>SUM(Table3254[[#This Row],[0]:[15]])</f>
        <v>4284</v>
      </c>
      <c r="F24" s="8">
        <f>SUM(Table3254[[#This Row],[16]:[64]])</f>
        <v>13721</v>
      </c>
      <c r="G24" s="8">
        <f>SUM(Table3254[[#This Row],[65]:[90]])</f>
        <v>4062</v>
      </c>
      <c r="H24" s="8">
        <f>SUM(Table3254[[#This Row],[85]:[90]])</f>
        <v>525</v>
      </c>
      <c r="I24" s="9">
        <f>SUM(Table3254[[#This Row],[0]:[17]])</f>
        <v>4814</v>
      </c>
      <c r="J24" s="8">
        <f>SUM(Table3254[[#This Row],[18]:[64]])</f>
        <v>13191</v>
      </c>
      <c r="K24" s="9">
        <f>SUM(Table3254[[#This Row],[0]:[4]])</f>
        <v>1190</v>
      </c>
      <c r="L24" s="8">
        <f>SUM(Table3254[[#This Row],[5]:[15]])</f>
        <v>3094</v>
      </c>
      <c r="M24" s="8">
        <f>SUM(Table3254[[#This Row],[16]:[24]])</f>
        <v>2291</v>
      </c>
      <c r="N24" s="8">
        <f>SUM(Table3254[[#This Row],[25]:[49]])</f>
        <v>6842</v>
      </c>
      <c r="O24" s="8">
        <f>SUM(Table3254[[#This Row],[50]:[64]])</f>
        <v>4588</v>
      </c>
      <c r="P24" s="8">
        <f>SUM(Table3254[[#This Row],[65]:[74]])</f>
        <v>2196</v>
      </c>
      <c r="Q24" s="8">
        <f>SUM(Table3254[[#This Row],[75]:[84]])</f>
        <v>1341</v>
      </c>
      <c r="R24" s="9">
        <f>SUM(Table3254[[#This Row],[5]:[9]])</f>
        <v>1383</v>
      </c>
      <c r="S24" s="8">
        <f>SUM(Table3254[[#This Row],[10]:[14]])</f>
        <v>1391</v>
      </c>
      <c r="T24" s="8">
        <f>SUM(Table3254[[#This Row],[15]:[19]])</f>
        <v>1392</v>
      </c>
      <c r="U24" s="8">
        <f>SUM(Table3254[[#This Row],[20]:[24]])</f>
        <v>1219</v>
      </c>
      <c r="V24" s="8">
        <f>SUM(Table3254[[#This Row],[25]:[29]])</f>
        <v>1395</v>
      </c>
      <c r="W24" s="8">
        <f>SUM(Table3254[[#This Row],[30]:[34]])</f>
        <v>1417</v>
      </c>
      <c r="X24" s="8">
        <f>SUM(Table3254[[#This Row],[35]:[39]])</f>
        <v>1464</v>
      </c>
      <c r="Y24" s="8">
        <f>SUM(Table3254[[#This Row],[40]:[44]])</f>
        <v>1365</v>
      </c>
      <c r="Z24" s="8">
        <f>SUM(Table3254[[#This Row],[45]:[49]])</f>
        <v>1201</v>
      </c>
      <c r="AA24" s="8">
        <f>SUM(Table3254[[#This Row],[50]:[54]])</f>
        <v>1476</v>
      </c>
      <c r="AB24" s="8">
        <f>SUM(Table3254[[#This Row],[55]:[59]])</f>
        <v>1583</v>
      </c>
      <c r="AC24" s="8">
        <f>SUM(Table3254[[#This Row],[60]:[64]])</f>
        <v>1529</v>
      </c>
      <c r="AD24" s="8">
        <f>SUM(Table3254[[#This Row],[65]:[69]])</f>
        <v>1225</v>
      </c>
      <c r="AE24" s="8">
        <f>SUM(Table3254[[#This Row],[70]:[74]])</f>
        <v>971</v>
      </c>
      <c r="AF24" s="8">
        <f>SUM(Table3254[[#This Row],[75]:[79]])</f>
        <v>854</v>
      </c>
      <c r="AG24" s="8">
        <f>SUM(Table3254[[#This Row],[80]:[84]])</f>
        <v>487</v>
      </c>
      <c r="AH24" s="8">
        <f>SUM(Table3254[[#This Row],[85]:[89]])</f>
        <v>362</v>
      </c>
      <c r="AI24" s="8">
        <f>Table3254[[#This Row],[90]]</f>
        <v>163</v>
      </c>
      <c r="AJ24" s="9">
        <v>210</v>
      </c>
      <c r="AK24" s="8">
        <v>245</v>
      </c>
      <c r="AL24" s="8">
        <v>235</v>
      </c>
      <c r="AM24" s="8">
        <v>238</v>
      </c>
      <c r="AN24" s="8">
        <v>262</v>
      </c>
      <c r="AO24" s="8">
        <v>285</v>
      </c>
      <c r="AP24" s="8">
        <v>273</v>
      </c>
      <c r="AQ24" s="8">
        <v>286</v>
      </c>
      <c r="AR24" s="8">
        <v>283</v>
      </c>
      <c r="AS24" s="8">
        <v>256</v>
      </c>
      <c r="AT24" s="8">
        <v>277</v>
      </c>
      <c r="AU24" s="8">
        <v>251</v>
      </c>
      <c r="AV24" s="8">
        <v>302</v>
      </c>
      <c r="AW24" s="8">
        <v>299</v>
      </c>
      <c r="AX24" s="8">
        <v>262</v>
      </c>
      <c r="AY24" s="8">
        <v>320</v>
      </c>
      <c r="AZ24" s="8">
        <v>265</v>
      </c>
      <c r="BA24" s="8">
        <v>265</v>
      </c>
      <c r="BB24" s="8">
        <v>301</v>
      </c>
      <c r="BC24" s="8">
        <v>241</v>
      </c>
      <c r="BD24" s="8">
        <v>324</v>
      </c>
      <c r="BE24" s="8">
        <v>247</v>
      </c>
      <c r="BF24" s="8">
        <v>216</v>
      </c>
      <c r="BG24" s="8">
        <v>213</v>
      </c>
      <c r="BH24" s="8">
        <v>219</v>
      </c>
      <c r="BI24" s="8">
        <v>282</v>
      </c>
      <c r="BJ24" s="8">
        <v>263</v>
      </c>
      <c r="BK24" s="8">
        <v>287</v>
      </c>
      <c r="BL24" s="8">
        <v>294</v>
      </c>
      <c r="BM24" s="8">
        <v>269</v>
      </c>
      <c r="BN24" s="8">
        <v>281</v>
      </c>
      <c r="BO24" s="8">
        <v>290</v>
      </c>
      <c r="BP24" s="8">
        <v>290</v>
      </c>
      <c r="BQ24" s="8">
        <v>273</v>
      </c>
      <c r="BR24" s="8">
        <v>283</v>
      </c>
      <c r="BS24" s="8">
        <v>306</v>
      </c>
      <c r="BT24" s="8">
        <v>313</v>
      </c>
      <c r="BU24" s="8">
        <v>290</v>
      </c>
      <c r="BV24" s="8">
        <v>297</v>
      </c>
      <c r="BW24" s="8">
        <v>258</v>
      </c>
      <c r="BX24" s="8">
        <v>263</v>
      </c>
      <c r="BY24" s="8">
        <v>264</v>
      </c>
      <c r="BZ24" s="8">
        <v>277</v>
      </c>
      <c r="CA24" s="8">
        <v>297</v>
      </c>
      <c r="CB24" s="8">
        <v>264</v>
      </c>
      <c r="CC24" s="8">
        <v>237</v>
      </c>
      <c r="CD24" s="8">
        <v>236</v>
      </c>
      <c r="CE24" s="8">
        <v>236</v>
      </c>
      <c r="CF24" s="8">
        <v>233</v>
      </c>
      <c r="CG24" s="8">
        <v>259</v>
      </c>
      <c r="CH24" s="8">
        <v>273</v>
      </c>
      <c r="CI24" s="8">
        <v>282</v>
      </c>
      <c r="CJ24" s="8">
        <v>305</v>
      </c>
      <c r="CK24" s="8">
        <v>295</v>
      </c>
      <c r="CL24" s="8">
        <v>321</v>
      </c>
      <c r="CM24" s="8">
        <v>307</v>
      </c>
      <c r="CN24" s="8">
        <v>320</v>
      </c>
      <c r="CO24" s="8">
        <v>291</v>
      </c>
      <c r="CP24" s="8">
        <v>344</v>
      </c>
      <c r="CQ24" s="8">
        <v>321</v>
      </c>
      <c r="CR24" s="8">
        <v>325</v>
      </c>
      <c r="CS24" s="8">
        <v>308</v>
      </c>
      <c r="CT24" s="8">
        <v>306</v>
      </c>
      <c r="CU24" s="8">
        <v>305</v>
      </c>
      <c r="CV24" s="8">
        <v>285</v>
      </c>
      <c r="CW24" s="8">
        <v>275</v>
      </c>
      <c r="CX24" s="8">
        <v>232</v>
      </c>
      <c r="CY24" s="8">
        <v>249</v>
      </c>
      <c r="CZ24" s="8">
        <v>230</v>
      </c>
      <c r="DA24" s="8">
        <v>239</v>
      </c>
      <c r="DB24" s="8">
        <v>179</v>
      </c>
      <c r="DC24" s="8">
        <v>192</v>
      </c>
      <c r="DD24" s="8">
        <v>219</v>
      </c>
      <c r="DE24" s="8">
        <v>192</v>
      </c>
      <c r="DF24" s="8">
        <v>189</v>
      </c>
      <c r="DG24" s="8">
        <v>174</v>
      </c>
      <c r="DH24" s="8">
        <v>215</v>
      </c>
      <c r="DI24" s="8">
        <v>161</v>
      </c>
      <c r="DJ24" s="8">
        <v>154</v>
      </c>
      <c r="DK24" s="8">
        <v>150</v>
      </c>
      <c r="DL24" s="8">
        <v>118</v>
      </c>
      <c r="DM24" s="8">
        <v>91</v>
      </c>
      <c r="DN24" s="8">
        <v>96</v>
      </c>
      <c r="DO24" s="8">
        <v>91</v>
      </c>
      <c r="DP24" s="8">
        <v>91</v>
      </c>
      <c r="DQ24" s="8">
        <v>107</v>
      </c>
      <c r="DR24" s="8">
        <v>78</v>
      </c>
      <c r="DS24" s="8">
        <v>64</v>
      </c>
      <c r="DT24" s="8">
        <v>60</v>
      </c>
      <c r="DU24" s="8">
        <v>53</v>
      </c>
      <c r="DV24" s="8">
        <v>163</v>
      </c>
      <c r="DW24" s="8">
        <f t="shared" si="0"/>
        <v>13721</v>
      </c>
      <c r="DX24" s="8">
        <f t="shared" si="1"/>
        <v>1761</v>
      </c>
      <c r="DY24" s="8">
        <f t="shared" si="2"/>
        <v>6842</v>
      </c>
      <c r="DZ24" s="8">
        <f t="shared" si="3"/>
        <v>4588</v>
      </c>
    </row>
    <row r="25" spans="1:130" x14ac:dyDescent="0.2">
      <c r="A25" t="s">
        <v>162</v>
      </c>
      <c r="B25" t="s">
        <v>177</v>
      </c>
      <c r="C25" t="s">
        <v>178</v>
      </c>
      <c r="D25" s="8">
        <f>SUM(Table3254[[#This Row],[0]:[90]])</f>
        <v>44694</v>
      </c>
      <c r="E25" s="9">
        <f>SUM(Table3254[[#This Row],[0]:[15]])</f>
        <v>7574</v>
      </c>
      <c r="F25" s="8">
        <f>SUM(Table3254[[#This Row],[16]:[64]])</f>
        <v>27336</v>
      </c>
      <c r="G25" s="8">
        <f>SUM(Table3254[[#This Row],[65]:[90]])</f>
        <v>9784</v>
      </c>
      <c r="H25" s="8">
        <f>SUM(Table3254[[#This Row],[85]:[90]])</f>
        <v>1084</v>
      </c>
      <c r="I25" s="9">
        <f>SUM(Table3254[[#This Row],[0]:[17]])</f>
        <v>8534</v>
      </c>
      <c r="J25" s="8">
        <f>SUM(Table3254[[#This Row],[18]:[64]])</f>
        <v>26376</v>
      </c>
      <c r="K25" s="9">
        <f>SUM(Table3254[[#This Row],[0]:[4]])</f>
        <v>2169</v>
      </c>
      <c r="L25" s="8">
        <f>SUM(Table3254[[#This Row],[5]:[15]])</f>
        <v>5405</v>
      </c>
      <c r="M25" s="8">
        <f>SUM(Table3254[[#This Row],[16]:[24]])</f>
        <v>4128</v>
      </c>
      <c r="N25" s="8">
        <f>SUM(Table3254[[#This Row],[25]:[49]])</f>
        <v>13136</v>
      </c>
      <c r="O25" s="8">
        <f>SUM(Table3254[[#This Row],[50]:[64]])</f>
        <v>10072</v>
      </c>
      <c r="P25" s="8">
        <f>SUM(Table3254[[#This Row],[65]:[74]])</f>
        <v>5095</v>
      </c>
      <c r="Q25" s="8">
        <f>SUM(Table3254[[#This Row],[75]:[84]])</f>
        <v>3605</v>
      </c>
      <c r="R25" s="9">
        <f>SUM(Table3254[[#This Row],[5]:[9]])</f>
        <v>2356</v>
      </c>
      <c r="S25" s="8">
        <f>SUM(Table3254[[#This Row],[10]:[14]])</f>
        <v>2510</v>
      </c>
      <c r="T25" s="8">
        <f>SUM(Table3254[[#This Row],[15]:[19]])</f>
        <v>2446</v>
      </c>
      <c r="U25" s="8">
        <f>SUM(Table3254[[#This Row],[20]:[24]])</f>
        <v>2221</v>
      </c>
      <c r="V25" s="8">
        <f>SUM(Table3254[[#This Row],[25]:[29]])</f>
        <v>2514</v>
      </c>
      <c r="W25" s="8">
        <f>SUM(Table3254[[#This Row],[30]:[34]])</f>
        <v>2790</v>
      </c>
      <c r="X25" s="8">
        <f>SUM(Table3254[[#This Row],[35]:[39]])</f>
        <v>2719</v>
      </c>
      <c r="Y25" s="8">
        <f>SUM(Table3254[[#This Row],[40]:[44]])</f>
        <v>2588</v>
      </c>
      <c r="Z25" s="8">
        <f>SUM(Table3254[[#This Row],[45]:[49]])</f>
        <v>2525</v>
      </c>
      <c r="AA25" s="8">
        <f>SUM(Table3254[[#This Row],[50]:[54]])</f>
        <v>3189</v>
      </c>
      <c r="AB25" s="8">
        <f>SUM(Table3254[[#This Row],[55]:[59]])</f>
        <v>3640</v>
      </c>
      <c r="AC25" s="8">
        <f>SUM(Table3254[[#This Row],[60]:[64]])</f>
        <v>3243</v>
      </c>
      <c r="AD25" s="8">
        <f>SUM(Table3254[[#This Row],[65]:[69]])</f>
        <v>2682</v>
      </c>
      <c r="AE25" s="8">
        <f>SUM(Table3254[[#This Row],[70]:[74]])</f>
        <v>2413</v>
      </c>
      <c r="AF25" s="8">
        <f>SUM(Table3254[[#This Row],[75]:[79]])</f>
        <v>2272</v>
      </c>
      <c r="AG25" s="8">
        <f>SUM(Table3254[[#This Row],[80]:[84]])</f>
        <v>1333</v>
      </c>
      <c r="AH25" s="8">
        <f>SUM(Table3254[[#This Row],[85]:[89]])</f>
        <v>763</v>
      </c>
      <c r="AI25" s="8">
        <f>Table3254[[#This Row],[90]]</f>
        <v>321</v>
      </c>
      <c r="AJ25" s="9">
        <v>391</v>
      </c>
      <c r="AK25" s="8">
        <v>422</v>
      </c>
      <c r="AL25" s="8">
        <v>440</v>
      </c>
      <c r="AM25" s="8">
        <v>472</v>
      </c>
      <c r="AN25" s="8">
        <v>444</v>
      </c>
      <c r="AO25" s="8">
        <v>449</v>
      </c>
      <c r="AP25" s="8">
        <v>455</v>
      </c>
      <c r="AQ25" s="8">
        <v>461</v>
      </c>
      <c r="AR25" s="8">
        <v>483</v>
      </c>
      <c r="AS25" s="8">
        <v>508</v>
      </c>
      <c r="AT25" s="8">
        <v>504</v>
      </c>
      <c r="AU25" s="8">
        <v>511</v>
      </c>
      <c r="AV25" s="8">
        <v>507</v>
      </c>
      <c r="AW25" s="8">
        <v>496</v>
      </c>
      <c r="AX25" s="8">
        <v>492</v>
      </c>
      <c r="AY25" s="8">
        <v>539</v>
      </c>
      <c r="AZ25" s="8">
        <v>494</v>
      </c>
      <c r="BA25" s="8">
        <v>466</v>
      </c>
      <c r="BB25" s="8">
        <v>489</v>
      </c>
      <c r="BC25" s="8">
        <v>458</v>
      </c>
      <c r="BD25" s="8">
        <v>607</v>
      </c>
      <c r="BE25" s="8">
        <v>472</v>
      </c>
      <c r="BF25" s="8">
        <v>397</v>
      </c>
      <c r="BG25" s="8">
        <v>383</v>
      </c>
      <c r="BH25" s="8">
        <v>362</v>
      </c>
      <c r="BI25" s="8">
        <v>461</v>
      </c>
      <c r="BJ25" s="8">
        <v>497</v>
      </c>
      <c r="BK25" s="8">
        <v>526</v>
      </c>
      <c r="BL25" s="8">
        <v>500</v>
      </c>
      <c r="BM25" s="8">
        <v>530</v>
      </c>
      <c r="BN25" s="8">
        <v>537</v>
      </c>
      <c r="BO25" s="8">
        <v>570</v>
      </c>
      <c r="BP25" s="8">
        <v>588</v>
      </c>
      <c r="BQ25" s="8">
        <v>556</v>
      </c>
      <c r="BR25" s="8">
        <v>539</v>
      </c>
      <c r="BS25" s="8">
        <v>551</v>
      </c>
      <c r="BT25" s="8">
        <v>566</v>
      </c>
      <c r="BU25" s="8">
        <v>567</v>
      </c>
      <c r="BV25" s="8">
        <v>525</v>
      </c>
      <c r="BW25" s="8">
        <v>510</v>
      </c>
      <c r="BX25" s="8">
        <v>513</v>
      </c>
      <c r="BY25" s="8">
        <v>542</v>
      </c>
      <c r="BZ25" s="8">
        <v>505</v>
      </c>
      <c r="CA25" s="8">
        <v>500</v>
      </c>
      <c r="CB25" s="8">
        <v>528</v>
      </c>
      <c r="CC25" s="8">
        <v>476</v>
      </c>
      <c r="CD25" s="8">
        <v>451</v>
      </c>
      <c r="CE25" s="8">
        <v>501</v>
      </c>
      <c r="CF25" s="8">
        <v>518</v>
      </c>
      <c r="CG25" s="8">
        <v>579</v>
      </c>
      <c r="CH25" s="8">
        <v>569</v>
      </c>
      <c r="CI25" s="8">
        <v>638</v>
      </c>
      <c r="CJ25" s="8">
        <v>662</v>
      </c>
      <c r="CK25" s="8">
        <v>625</v>
      </c>
      <c r="CL25" s="8">
        <v>695</v>
      </c>
      <c r="CM25" s="8">
        <v>737</v>
      </c>
      <c r="CN25" s="8">
        <v>729</v>
      </c>
      <c r="CO25" s="8">
        <v>718</v>
      </c>
      <c r="CP25" s="8">
        <v>758</v>
      </c>
      <c r="CQ25" s="8">
        <v>698</v>
      </c>
      <c r="CR25" s="8">
        <v>713</v>
      </c>
      <c r="CS25" s="8">
        <v>667</v>
      </c>
      <c r="CT25" s="8">
        <v>636</v>
      </c>
      <c r="CU25" s="8">
        <v>600</v>
      </c>
      <c r="CV25" s="8">
        <v>627</v>
      </c>
      <c r="CW25" s="8">
        <v>570</v>
      </c>
      <c r="CX25" s="8">
        <v>548</v>
      </c>
      <c r="CY25" s="8">
        <v>553</v>
      </c>
      <c r="CZ25" s="8">
        <v>516</v>
      </c>
      <c r="DA25" s="8">
        <v>495</v>
      </c>
      <c r="DB25" s="8">
        <v>517</v>
      </c>
      <c r="DC25" s="8">
        <v>486</v>
      </c>
      <c r="DD25" s="8">
        <v>480</v>
      </c>
      <c r="DE25" s="8">
        <v>486</v>
      </c>
      <c r="DF25" s="8">
        <v>444</v>
      </c>
      <c r="DG25" s="8">
        <v>512</v>
      </c>
      <c r="DH25" s="8">
        <v>533</v>
      </c>
      <c r="DI25" s="8">
        <v>417</v>
      </c>
      <c r="DJ25" s="8">
        <v>429</v>
      </c>
      <c r="DK25" s="8">
        <v>381</v>
      </c>
      <c r="DL25" s="8">
        <v>325</v>
      </c>
      <c r="DM25" s="8">
        <v>305</v>
      </c>
      <c r="DN25" s="8">
        <v>247</v>
      </c>
      <c r="DO25" s="8">
        <v>236</v>
      </c>
      <c r="DP25" s="8">
        <v>220</v>
      </c>
      <c r="DQ25" s="8">
        <v>190</v>
      </c>
      <c r="DR25" s="8">
        <v>177</v>
      </c>
      <c r="DS25" s="8">
        <v>167</v>
      </c>
      <c r="DT25" s="8">
        <v>122</v>
      </c>
      <c r="DU25" s="8">
        <v>107</v>
      </c>
      <c r="DV25" s="8">
        <v>321</v>
      </c>
      <c r="DW25" s="8">
        <f t="shared" si="0"/>
        <v>27336</v>
      </c>
      <c r="DX25" s="8">
        <f t="shared" si="1"/>
        <v>3168</v>
      </c>
      <c r="DY25" s="8">
        <f t="shared" si="2"/>
        <v>13136</v>
      </c>
      <c r="DZ25" s="8">
        <f t="shared" si="3"/>
        <v>10072</v>
      </c>
    </row>
    <row r="26" spans="1:130" x14ac:dyDescent="0.2">
      <c r="A26" t="s">
        <v>162</v>
      </c>
      <c r="B26" t="s">
        <v>179</v>
      </c>
      <c r="C26" t="s">
        <v>180</v>
      </c>
      <c r="D26" s="8">
        <f>SUM(Table3254[[#This Row],[0]:[90]])</f>
        <v>27458</v>
      </c>
      <c r="E26" s="9">
        <f>SUM(Table3254[[#This Row],[0]:[15]])</f>
        <v>5060</v>
      </c>
      <c r="F26" s="8">
        <f>SUM(Table3254[[#This Row],[16]:[64]])</f>
        <v>16395</v>
      </c>
      <c r="G26" s="8">
        <f>SUM(Table3254[[#This Row],[65]:[90]])</f>
        <v>6003</v>
      </c>
      <c r="H26" s="8">
        <f>SUM(Table3254[[#This Row],[85]:[90]])</f>
        <v>760</v>
      </c>
      <c r="I26" s="9">
        <f>SUM(Table3254[[#This Row],[0]:[17]])</f>
        <v>5730</v>
      </c>
      <c r="J26" s="8">
        <f>SUM(Table3254[[#This Row],[18]:[64]])</f>
        <v>15725</v>
      </c>
      <c r="K26" s="9">
        <f>SUM(Table3254[[#This Row],[0]:[4]])</f>
        <v>1404</v>
      </c>
      <c r="L26" s="8">
        <f>SUM(Table3254[[#This Row],[5]:[15]])</f>
        <v>3656</v>
      </c>
      <c r="M26" s="8">
        <f>SUM(Table3254[[#This Row],[16]:[24]])</f>
        <v>2756</v>
      </c>
      <c r="N26" s="8">
        <f>SUM(Table3254[[#This Row],[25]:[49]])</f>
        <v>7799</v>
      </c>
      <c r="O26" s="8">
        <f>SUM(Table3254[[#This Row],[50]:[64]])</f>
        <v>5840</v>
      </c>
      <c r="P26" s="8">
        <f>SUM(Table3254[[#This Row],[65]:[74]])</f>
        <v>3146</v>
      </c>
      <c r="Q26" s="8">
        <f>SUM(Table3254[[#This Row],[75]:[84]])</f>
        <v>2097</v>
      </c>
      <c r="R26" s="9">
        <f>SUM(Table3254[[#This Row],[5]:[9]])</f>
        <v>1538</v>
      </c>
      <c r="S26" s="8">
        <f>SUM(Table3254[[#This Row],[10]:[14]])</f>
        <v>1775</v>
      </c>
      <c r="T26" s="8">
        <f>SUM(Table3254[[#This Row],[15]:[19]])</f>
        <v>1676</v>
      </c>
      <c r="U26" s="8">
        <f>SUM(Table3254[[#This Row],[20]:[24]])</f>
        <v>1423</v>
      </c>
      <c r="V26" s="8">
        <f>SUM(Table3254[[#This Row],[25]:[29]])</f>
        <v>1576</v>
      </c>
      <c r="W26" s="8">
        <f>SUM(Table3254[[#This Row],[30]:[34]])</f>
        <v>1579</v>
      </c>
      <c r="X26" s="8">
        <f>SUM(Table3254[[#This Row],[35]:[39]])</f>
        <v>1618</v>
      </c>
      <c r="Y26" s="8">
        <f>SUM(Table3254[[#This Row],[40]:[44]])</f>
        <v>1549</v>
      </c>
      <c r="Z26" s="8">
        <f>SUM(Table3254[[#This Row],[45]:[49]])</f>
        <v>1477</v>
      </c>
      <c r="AA26" s="8">
        <f>SUM(Table3254[[#This Row],[50]:[54]])</f>
        <v>1777</v>
      </c>
      <c r="AB26" s="8">
        <f>SUM(Table3254[[#This Row],[55]:[59]])</f>
        <v>2095</v>
      </c>
      <c r="AC26" s="8">
        <f>SUM(Table3254[[#This Row],[60]:[64]])</f>
        <v>1968</v>
      </c>
      <c r="AD26" s="8">
        <f>SUM(Table3254[[#This Row],[65]:[69]])</f>
        <v>1688</v>
      </c>
      <c r="AE26" s="8">
        <f>SUM(Table3254[[#This Row],[70]:[74]])</f>
        <v>1458</v>
      </c>
      <c r="AF26" s="8">
        <f>SUM(Table3254[[#This Row],[75]:[79]])</f>
        <v>1288</v>
      </c>
      <c r="AG26" s="8">
        <f>SUM(Table3254[[#This Row],[80]:[84]])</f>
        <v>809</v>
      </c>
      <c r="AH26" s="8">
        <f>SUM(Table3254[[#This Row],[85]:[89]])</f>
        <v>472</v>
      </c>
      <c r="AI26" s="8">
        <f>Table3254[[#This Row],[90]]</f>
        <v>288</v>
      </c>
      <c r="AJ26" s="9">
        <v>265</v>
      </c>
      <c r="AK26" s="8">
        <v>275</v>
      </c>
      <c r="AL26" s="8">
        <v>275</v>
      </c>
      <c r="AM26" s="8">
        <v>279</v>
      </c>
      <c r="AN26" s="8">
        <v>310</v>
      </c>
      <c r="AO26" s="8">
        <v>289</v>
      </c>
      <c r="AP26" s="8">
        <v>305</v>
      </c>
      <c r="AQ26" s="8">
        <v>297</v>
      </c>
      <c r="AR26" s="8">
        <v>313</v>
      </c>
      <c r="AS26" s="8">
        <v>334</v>
      </c>
      <c r="AT26" s="8">
        <v>318</v>
      </c>
      <c r="AU26" s="8">
        <v>342</v>
      </c>
      <c r="AV26" s="8">
        <v>371</v>
      </c>
      <c r="AW26" s="8">
        <v>398</v>
      </c>
      <c r="AX26" s="8">
        <v>346</v>
      </c>
      <c r="AY26" s="8">
        <v>343</v>
      </c>
      <c r="AZ26" s="8">
        <v>339</v>
      </c>
      <c r="BA26" s="8">
        <v>331</v>
      </c>
      <c r="BB26" s="8">
        <v>350</v>
      </c>
      <c r="BC26" s="8">
        <v>313</v>
      </c>
      <c r="BD26" s="8">
        <v>334</v>
      </c>
      <c r="BE26" s="8">
        <v>293</v>
      </c>
      <c r="BF26" s="8">
        <v>301</v>
      </c>
      <c r="BG26" s="8">
        <v>230</v>
      </c>
      <c r="BH26" s="8">
        <v>265</v>
      </c>
      <c r="BI26" s="8">
        <v>287</v>
      </c>
      <c r="BJ26" s="8">
        <v>296</v>
      </c>
      <c r="BK26" s="8">
        <v>325</v>
      </c>
      <c r="BL26" s="8">
        <v>330</v>
      </c>
      <c r="BM26" s="8">
        <v>338</v>
      </c>
      <c r="BN26" s="8">
        <v>301</v>
      </c>
      <c r="BO26" s="8">
        <v>331</v>
      </c>
      <c r="BP26" s="8">
        <v>325</v>
      </c>
      <c r="BQ26" s="8">
        <v>312</v>
      </c>
      <c r="BR26" s="8">
        <v>310</v>
      </c>
      <c r="BS26" s="8">
        <v>319</v>
      </c>
      <c r="BT26" s="8">
        <v>328</v>
      </c>
      <c r="BU26" s="8">
        <v>317</v>
      </c>
      <c r="BV26" s="8">
        <v>333</v>
      </c>
      <c r="BW26" s="8">
        <v>321</v>
      </c>
      <c r="BX26" s="8">
        <v>325</v>
      </c>
      <c r="BY26" s="8">
        <v>323</v>
      </c>
      <c r="BZ26" s="8">
        <v>301</v>
      </c>
      <c r="CA26" s="8">
        <v>287</v>
      </c>
      <c r="CB26" s="8">
        <v>313</v>
      </c>
      <c r="CC26" s="8">
        <v>301</v>
      </c>
      <c r="CD26" s="8">
        <v>296</v>
      </c>
      <c r="CE26" s="8">
        <v>313</v>
      </c>
      <c r="CF26" s="8">
        <v>278</v>
      </c>
      <c r="CG26" s="8">
        <v>289</v>
      </c>
      <c r="CH26" s="8">
        <v>335</v>
      </c>
      <c r="CI26" s="8">
        <v>347</v>
      </c>
      <c r="CJ26" s="8">
        <v>347</v>
      </c>
      <c r="CK26" s="8">
        <v>338</v>
      </c>
      <c r="CL26" s="8">
        <v>410</v>
      </c>
      <c r="CM26" s="8">
        <v>393</v>
      </c>
      <c r="CN26" s="8">
        <v>386</v>
      </c>
      <c r="CO26" s="8">
        <v>437</v>
      </c>
      <c r="CP26" s="8">
        <v>463</v>
      </c>
      <c r="CQ26" s="8">
        <v>416</v>
      </c>
      <c r="CR26" s="8">
        <v>417</v>
      </c>
      <c r="CS26" s="8">
        <v>440</v>
      </c>
      <c r="CT26" s="8">
        <v>388</v>
      </c>
      <c r="CU26" s="8">
        <v>367</v>
      </c>
      <c r="CV26" s="8">
        <v>356</v>
      </c>
      <c r="CW26" s="8">
        <v>388</v>
      </c>
      <c r="CX26" s="8">
        <v>345</v>
      </c>
      <c r="CY26" s="8">
        <v>287</v>
      </c>
      <c r="CZ26" s="8">
        <v>352</v>
      </c>
      <c r="DA26" s="8">
        <v>316</v>
      </c>
      <c r="DB26" s="8">
        <v>308</v>
      </c>
      <c r="DC26" s="8">
        <v>277</v>
      </c>
      <c r="DD26" s="8">
        <v>286</v>
      </c>
      <c r="DE26" s="8">
        <v>290</v>
      </c>
      <c r="DF26" s="8">
        <v>297</v>
      </c>
      <c r="DG26" s="8">
        <v>288</v>
      </c>
      <c r="DH26" s="8">
        <v>337</v>
      </c>
      <c r="DI26" s="8">
        <v>231</v>
      </c>
      <c r="DJ26" s="8">
        <v>207</v>
      </c>
      <c r="DK26" s="8">
        <v>225</v>
      </c>
      <c r="DL26" s="8">
        <v>193</v>
      </c>
      <c r="DM26" s="8">
        <v>175</v>
      </c>
      <c r="DN26" s="8">
        <v>164</v>
      </c>
      <c r="DO26" s="8">
        <v>144</v>
      </c>
      <c r="DP26" s="8">
        <v>133</v>
      </c>
      <c r="DQ26" s="8">
        <v>118</v>
      </c>
      <c r="DR26" s="8">
        <v>97</v>
      </c>
      <c r="DS26" s="8">
        <v>112</v>
      </c>
      <c r="DT26" s="8">
        <v>82</v>
      </c>
      <c r="DU26" s="8">
        <v>63</v>
      </c>
      <c r="DV26" s="8">
        <v>288</v>
      </c>
      <c r="DW26" s="8">
        <f t="shared" si="0"/>
        <v>16395</v>
      </c>
      <c r="DX26" s="8">
        <f t="shared" si="1"/>
        <v>2086</v>
      </c>
      <c r="DY26" s="8">
        <f t="shared" si="2"/>
        <v>7799</v>
      </c>
      <c r="DZ26" s="8">
        <f t="shared" si="3"/>
        <v>5840</v>
      </c>
    </row>
    <row r="27" spans="1:130" x14ac:dyDescent="0.2">
      <c r="A27" t="s">
        <v>162</v>
      </c>
      <c r="B27" t="s">
        <v>181</v>
      </c>
      <c r="C27" t="s">
        <v>182</v>
      </c>
      <c r="D27" s="8">
        <f>SUM(Table3254[[#This Row],[0]:[90]])</f>
        <v>25710</v>
      </c>
      <c r="E27" s="9">
        <f>SUM(Table3254[[#This Row],[0]:[15]])</f>
        <v>4201</v>
      </c>
      <c r="F27" s="8">
        <f>SUM(Table3254[[#This Row],[16]:[64]])</f>
        <v>15611</v>
      </c>
      <c r="G27" s="8">
        <f>SUM(Table3254[[#This Row],[65]:[90]])</f>
        <v>5898</v>
      </c>
      <c r="H27" s="8">
        <f>SUM(Table3254[[#This Row],[85]:[90]])</f>
        <v>695</v>
      </c>
      <c r="I27" s="9">
        <f>SUM(Table3254[[#This Row],[0]:[17]])</f>
        <v>4790</v>
      </c>
      <c r="J27" s="8">
        <f>SUM(Table3254[[#This Row],[18]:[64]])</f>
        <v>15022</v>
      </c>
      <c r="K27" s="9">
        <f>SUM(Table3254[[#This Row],[0]:[4]])</f>
        <v>1137</v>
      </c>
      <c r="L27" s="8">
        <f>SUM(Table3254[[#This Row],[5]:[15]])</f>
        <v>3064</v>
      </c>
      <c r="M27" s="8">
        <f>SUM(Table3254[[#This Row],[16]:[24]])</f>
        <v>2653</v>
      </c>
      <c r="N27" s="8">
        <f>SUM(Table3254[[#This Row],[25]:[49]])</f>
        <v>7269</v>
      </c>
      <c r="O27" s="8">
        <f>SUM(Table3254[[#This Row],[50]:[64]])</f>
        <v>5689</v>
      </c>
      <c r="P27" s="8">
        <f>SUM(Table3254[[#This Row],[65]:[74]])</f>
        <v>3159</v>
      </c>
      <c r="Q27" s="8">
        <f>SUM(Table3254[[#This Row],[75]:[84]])</f>
        <v>2044</v>
      </c>
      <c r="R27" s="9">
        <f>SUM(Table3254[[#This Row],[5]:[9]])</f>
        <v>1328</v>
      </c>
      <c r="S27" s="8">
        <f>SUM(Table3254[[#This Row],[10]:[14]])</f>
        <v>1471</v>
      </c>
      <c r="T27" s="8">
        <f>SUM(Table3254[[#This Row],[15]:[19]])</f>
        <v>1453</v>
      </c>
      <c r="U27" s="8">
        <f>SUM(Table3254[[#This Row],[20]:[24]])</f>
        <v>1465</v>
      </c>
      <c r="V27" s="8">
        <f>SUM(Table3254[[#This Row],[25]:[29]])</f>
        <v>1387</v>
      </c>
      <c r="W27" s="8">
        <f>SUM(Table3254[[#This Row],[30]:[34]])</f>
        <v>1484</v>
      </c>
      <c r="X27" s="8">
        <f>SUM(Table3254[[#This Row],[35]:[39]])</f>
        <v>1574</v>
      </c>
      <c r="Y27" s="8">
        <f>SUM(Table3254[[#This Row],[40]:[44]])</f>
        <v>1495</v>
      </c>
      <c r="Z27" s="8">
        <f>SUM(Table3254[[#This Row],[45]:[49]])</f>
        <v>1329</v>
      </c>
      <c r="AA27" s="8">
        <f>SUM(Table3254[[#This Row],[50]:[54]])</f>
        <v>1739</v>
      </c>
      <c r="AB27" s="8">
        <f>SUM(Table3254[[#This Row],[55]:[59]])</f>
        <v>1973</v>
      </c>
      <c r="AC27" s="8">
        <f>SUM(Table3254[[#This Row],[60]:[64]])</f>
        <v>1977</v>
      </c>
      <c r="AD27" s="8">
        <f>SUM(Table3254[[#This Row],[65]:[69]])</f>
        <v>1712</v>
      </c>
      <c r="AE27" s="8">
        <f>SUM(Table3254[[#This Row],[70]:[74]])</f>
        <v>1447</v>
      </c>
      <c r="AF27" s="8">
        <f>SUM(Table3254[[#This Row],[75]:[79]])</f>
        <v>1240</v>
      </c>
      <c r="AG27" s="8">
        <f>SUM(Table3254[[#This Row],[80]:[84]])</f>
        <v>804</v>
      </c>
      <c r="AH27" s="8">
        <f>SUM(Table3254[[#This Row],[85]:[89]])</f>
        <v>493</v>
      </c>
      <c r="AI27" s="8">
        <f>Table3254[[#This Row],[90]]</f>
        <v>202</v>
      </c>
      <c r="AJ27" s="9">
        <v>221</v>
      </c>
      <c r="AK27" s="8">
        <v>224</v>
      </c>
      <c r="AL27" s="8">
        <v>218</v>
      </c>
      <c r="AM27" s="8">
        <v>235</v>
      </c>
      <c r="AN27" s="8">
        <v>239</v>
      </c>
      <c r="AO27" s="8">
        <v>250</v>
      </c>
      <c r="AP27" s="8">
        <v>270</v>
      </c>
      <c r="AQ27" s="8">
        <v>280</v>
      </c>
      <c r="AR27" s="8">
        <v>241</v>
      </c>
      <c r="AS27" s="8">
        <v>287</v>
      </c>
      <c r="AT27" s="8">
        <v>311</v>
      </c>
      <c r="AU27" s="8">
        <v>300</v>
      </c>
      <c r="AV27" s="8">
        <v>310</v>
      </c>
      <c r="AW27" s="8">
        <v>300</v>
      </c>
      <c r="AX27" s="8">
        <v>250</v>
      </c>
      <c r="AY27" s="8">
        <v>265</v>
      </c>
      <c r="AZ27" s="8">
        <v>308</v>
      </c>
      <c r="BA27" s="8">
        <v>281</v>
      </c>
      <c r="BB27" s="8">
        <v>311</v>
      </c>
      <c r="BC27" s="8">
        <v>288</v>
      </c>
      <c r="BD27" s="8">
        <v>346</v>
      </c>
      <c r="BE27" s="8">
        <v>331</v>
      </c>
      <c r="BF27" s="8">
        <v>301</v>
      </c>
      <c r="BG27" s="8">
        <v>248</v>
      </c>
      <c r="BH27" s="8">
        <v>239</v>
      </c>
      <c r="BI27" s="8">
        <v>276</v>
      </c>
      <c r="BJ27" s="8">
        <v>282</v>
      </c>
      <c r="BK27" s="8">
        <v>289</v>
      </c>
      <c r="BL27" s="8">
        <v>258</v>
      </c>
      <c r="BM27" s="8">
        <v>282</v>
      </c>
      <c r="BN27" s="8">
        <v>307</v>
      </c>
      <c r="BO27" s="8">
        <v>286</v>
      </c>
      <c r="BP27" s="8">
        <v>323</v>
      </c>
      <c r="BQ27" s="8">
        <v>296</v>
      </c>
      <c r="BR27" s="8">
        <v>272</v>
      </c>
      <c r="BS27" s="8">
        <v>311</v>
      </c>
      <c r="BT27" s="8">
        <v>289</v>
      </c>
      <c r="BU27" s="8">
        <v>329</v>
      </c>
      <c r="BV27" s="8">
        <v>318</v>
      </c>
      <c r="BW27" s="8">
        <v>327</v>
      </c>
      <c r="BX27" s="8">
        <v>281</v>
      </c>
      <c r="BY27" s="8">
        <v>297</v>
      </c>
      <c r="BZ27" s="8">
        <v>300</v>
      </c>
      <c r="CA27" s="8">
        <v>306</v>
      </c>
      <c r="CB27" s="8">
        <v>311</v>
      </c>
      <c r="CC27" s="8">
        <v>259</v>
      </c>
      <c r="CD27" s="8">
        <v>253</v>
      </c>
      <c r="CE27" s="8">
        <v>264</v>
      </c>
      <c r="CF27" s="8">
        <v>272</v>
      </c>
      <c r="CG27" s="8">
        <v>281</v>
      </c>
      <c r="CH27" s="8">
        <v>315</v>
      </c>
      <c r="CI27" s="8">
        <v>311</v>
      </c>
      <c r="CJ27" s="8">
        <v>408</v>
      </c>
      <c r="CK27" s="8">
        <v>349</v>
      </c>
      <c r="CL27" s="8">
        <v>356</v>
      </c>
      <c r="CM27" s="8">
        <v>368</v>
      </c>
      <c r="CN27" s="8">
        <v>430</v>
      </c>
      <c r="CO27" s="8">
        <v>398</v>
      </c>
      <c r="CP27" s="8">
        <v>379</v>
      </c>
      <c r="CQ27" s="8">
        <v>398</v>
      </c>
      <c r="CR27" s="8">
        <v>401</v>
      </c>
      <c r="CS27" s="8">
        <v>413</v>
      </c>
      <c r="CT27" s="8">
        <v>380</v>
      </c>
      <c r="CU27" s="8">
        <v>369</v>
      </c>
      <c r="CV27" s="8">
        <v>414</v>
      </c>
      <c r="CW27" s="8">
        <v>362</v>
      </c>
      <c r="CX27" s="8">
        <v>350</v>
      </c>
      <c r="CY27" s="8">
        <v>339</v>
      </c>
      <c r="CZ27" s="8">
        <v>319</v>
      </c>
      <c r="DA27" s="8">
        <v>342</v>
      </c>
      <c r="DB27" s="8">
        <v>294</v>
      </c>
      <c r="DC27" s="8">
        <v>281</v>
      </c>
      <c r="DD27" s="8">
        <v>309</v>
      </c>
      <c r="DE27" s="8">
        <v>267</v>
      </c>
      <c r="DF27" s="8">
        <v>296</v>
      </c>
      <c r="DG27" s="8">
        <v>284</v>
      </c>
      <c r="DH27" s="8">
        <v>254</v>
      </c>
      <c r="DI27" s="8">
        <v>244</v>
      </c>
      <c r="DJ27" s="8">
        <v>229</v>
      </c>
      <c r="DK27" s="8">
        <v>229</v>
      </c>
      <c r="DL27" s="8">
        <v>169</v>
      </c>
      <c r="DM27" s="8">
        <v>178</v>
      </c>
      <c r="DN27" s="8">
        <v>170</v>
      </c>
      <c r="DO27" s="8">
        <v>145</v>
      </c>
      <c r="DP27" s="8">
        <v>142</v>
      </c>
      <c r="DQ27" s="8">
        <v>108</v>
      </c>
      <c r="DR27" s="8">
        <v>111</v>
      </c>
      <c r="DS27" s="8">
        <v>104</v>
      </c>
      <c r="DT27" s="8">
        <v>91</v>
      </c>
      <c r="DU27" s="8">
        <v>79</v>
      </c>
      <c r="DV27" s="8">
        <v>202</v>
      </c>
      <c r="DW27" s="8">
        <f t="shared" si="0"/>
        <v>15611</v>
      </c>
      <c r="DX27" s="8">
        <f t="shared" si="1"/>
        <v>2064</v>
      </c>
      <c r="DY27" s="8">
        <f t="shared" si="2"/>
        <v>7269</v>
      </c>
      <c r="DZ27" s="8">
        <f t="shared" si="3"/>
        <v>5689</v>
      </c>
    </row>
    <row r="28" spans="1:130" x14ac:dyDescent="0.2">
      <c r="A28" t="s">
        <v>162</v>
      </c>
      <c r="B28" t="s">
        <v>183</v>
      </c>
      <c r="C28" t="s">
        <v>184</v>
      </c>
      <c r="D28" s="8">
        <f>SUM(Table3254[[#This Row],[0]:[90]])</f>
        <v>33351</v>
      </c>
      <c r="E28" s="9">
        <f>SUM(Table3254[[#This Row],[0]:[15]])</f>
        <v>5894</v>
      </c>
      <c r="F28" s="8">
        <f>SUM(Table3254[[#This Row],[16]:[64]])</f>
        <v>20562</v>
      </c>
      <c r="G28" s="8">
        <f>SUM(Table3254[[#This Row],[65]:[90]])</f>
        <v>6895</v>
      </c>
      <c r="H28" s="8">
        <f>SUM(Table3254[[#This Row],[85]:[90]])</f>
        <v>854</v>
      </c>
      <c r="I28" s="9">
        <f>SUM(Table3254[[#This Row],[0]:[17]])</f>
        <v>6682</v>
      </c>
      <c r="J28" s="8">
        <f>SUM(Table3254[[#This Row],[18]:[64]])</f>
        <v>19774</v>
      </c>
      <c r="K28" s="9">
        <f>SUM(Table3254[[#This Row],[0]:[4]])</f>
        <v>1614</v>
      </c>
      <c r="L28" s="8">
        <f>SUM(Table3254[[#This Row],[5]:[15]])</f>
        <v>4280</v>
      </c>
      <c r="M28" s="8">
        <f>SUM(Table3254[[#This Row],[16]:[24]])</f>
        <v>3233</v>
      </c>
      <c r="N28" s="8">
        <f>SUM(Table3254[[#This Row],[25]:[49]])</f>
        <v>10082</v>
      </c>
      <c r="O28" s="8">
        <f>SUM(Table3254[[#This Row],[50]:[64]])</f>
        <v>7247</v>
      </c>
      <c r="P28" s="8">
        <f>SUM(Table3254[[#This Row],[65]:[74]])</f>
        <v>3733</v>
      </c>
      <c r="Q28" s="8">
        <f>SUM(Table3254[[#This Row],[75]:[84]])</f>
        <v>2308</v>
      </c>
      <c r="R28" s="9">
        <f>SUM(Table3254[[#This Row],[5]:[9]])</f>
        <v>1839</v>
      </c>
      <c r="S28" s="8">
        <f>SUM(Table3254[[#This Row],[10]:[14]])</f>
        <v>2039</v>
      </c>
      <c r="T28" s="8">
        <f>SUM(Table3254[[#This Row],[15]:[19]])</f>
        <v>1944</v>
      </c>
      <c r="U28" s="8">
        <f>SUM(Table3254[[#This Row],[20]:[24]])</f>
        <v>1691</v>
      </c>
      <c r="V28" s="8">
        <f>SUM(Table3254[[#This Row],[25]:[29]])</f>
        <v>1826</v>
      </c>
      <c r="W28" s="8">
        <f>SUM(Table3254[[#This Row],[30]:[34]])</f>
        <v>2105</v>
      </c>
      <c r="X28" s="8">
        <f>SUM(Table3254[[#This Row],[35]:[39]])</f>
        <v>2181</v>
      </c>
      <c r="Y28" s="8">
        <f>SUM(Table3254[[#This Row],[40]:[44]])</f>
        <v>2132</v>
      </c>
      <c r="Z28" s="8">
        <f>SUM(Table3254[[#This Row],[45]:[49]])</f>
        <v>1838</v>
      </c>
      <c r="AA28" s="8">
        <f>SUM(Table3254[[#This Row],[50]:[54]])</f>
        <v>2244</v>
      </c>
      <c r="AB28" s="8">
        <f>SUM(Table3254[[#This Row],[55]:[59]])</f>
        <v>2570</v>
      </c>
      <c r="AC28" s="8">
        <f>SUM(Table3254[[#This Row],[60]:[64]])</f>
        <v>2433</v>
      </c>
      <c r="AD28" s="8">
        <f>SUM(Table3254[[#This Row],[65]:[69]])</f>
        <v>2119</v>
      </c>
      <c r="AE28" s="8">
        <f>SUM(Table3254[[#This Row],[70]:[74]])</f>
        <v>1614</v>
      </c>
      <c r="AF28" s="8">
        <f>SUM(Table3254[[#This Row],[75]:[79]])</f>
        <v>1425</v>
      </c>
      <c r="AG28" s="8">
        <f>SUM(Table3254[[#This Row],[80]:[84]])</f>
        <v>883</v>
      </c>
      <c r="AH28" s="8">
        <f>SUM(Table3254[[#This Row],[85]:[89]])</f>
        <v>558</v>
      </c>
      <c r="AI28" s="8">
        <f>Table3254[[#This Row],[90]]</f>
        <v>296</v>
      </c>
      <c r="AJ28" s="9">
        <v>267</v>
      </c>
      <c r="AK28" s="8">
        <v>309</v>
      </c>
      <c r="AL28" s="8">
        <v>335</v>
      </c>
      <c r="AM28" s="8">
        <v>335</v>
      </c>
      <c r="AN28" s="8">
        <v>368</v>
      </c>
      <c r="AO28" s="8">
        <v>338</v>
      </c>
      <c r="AP28" s="8">
        <v>334</v>
      </c>
      <c r="AQ28" s="8">
        <v>408</v>
      </c>
      <c r="AR28" s="8">
        <v>374</v>
      </c>
      <c r="AS28" s="8">
        <v>385</v>
      </c>
      <c r="AT28" s="8">
        <v>422</v>
      </c>
      <c r="AU28" s="8">
        <v>383</v>
      </c>
      <c r="AV28" s="8">
        <v>442</v>
      </c>
      <c r="AW28" s="8">
        <v>383</v>
      </c>
      <c r="AX28" s="8">
        <v>409</v>
      </c>
      <c r="AY28" s="8">
        <v>402</v>
      </c>
      <c r="AZ28" s="8">
        <v>389</v>
      </c>
      <c r="BA28" s="8">
        <v>399</v>
      </c>
      <c r="BB28" s="8">
        <v>398</v>
      </c>
      <c r="BC28" s="8">
        <v>356</v>
      </c>
      <c r="BD28" s="8">
        <v>397</v>
      </c>
      <c r="BE28" s="8">
        <v>363</v>
      </c>
      <c r="BF28" s="8">
        <v>326</v>
      </c>
      <c r="BG28" s="8">
        <v>286</v>
      </c>
      <c r="BH28" s="8">
        <v>319</v>
      </c>
      <c r="BI28" s="8">
        <v>327</v>
      </c>
      <c r="BJ28" s="8">
        <v>357</v>
      </c>
      <c r="BK28" s="8">
        <v>367</v>
      </c>
      <c r="BL28" s="8">
        <v>421</v>
      </c>
      <c r="BM28" s="8">
        <v>354</v>
      </c>
      <c r="BN28" s="8">
        <v>431</v>
      </c>
      <c r="BO28" s="8">
        <v>404</v>
      </c>
      <c r="BP28" s="8">
        <v>444</v>
      </c>
      <c r="BQ28" s="8">
        <v>425</v>
      </c>
      <c r="BR28" s="8">
        <v>401</v>
      </c>
      <c r="BS28" s="8">
        <v>441</v>
      </c>
      <c r="BT28" s="8">
        <v>444</v>
      </c>
      <c r="BU28" s="8">
        <v>421</v>
      </c>
      <c r="BV28" s="8">
        <v>412</v>
      </c>
      <c r="BW28" s="8">
        <v>463</v>
      </c>
      <c r="BX28" s="8">
        <v>427</v>
      </c>
      <c r="BY28" s="8">
        <v>431</v>
      </c>
      <c r="BZ28" s="8">
        <v>435</v>
      </c>
      <c r="CA28" s="8">
        <v>427</v>
      </c>
      <c r="CB28" s="8">
        <v>412</v>
      </c>
      <c r="CC28" s="8">
        <v>379</v>
      </c>
      <c r="CD28" s="8">
        <v>346</v>
      </c>
      <c r="CE28" s="8">
        <v>382</v>
      </c>
      <c r="CF28" s="8">
        <v>333</v>
      </c>
      <c r="CG28" s="8">
        <v>398</v>
      </c>
      <c r="CH28" s="8">
        <v>409</v>
      </c>
      <c r="CI28" s="8">
        <v>480</v>
      </c>
      <c r="CJ28" s="8">
        <v>487</v>
      </c>
      <c r="CK28" s="8">
        <v>414</v>
      </c>
      <c r="CL28" s="8">
        <v>454</v>
      </c>
      <c r="CM28" s="8">
        <v>509</v>
      </c>
      <c r="CN28" s="8">
        <v>492</v>
      </c>
      <c r="CO28" s="8">
        <v>525</v>
      </c>
      <c r="CP28" s="8">
        <v>524</v>
      </c>
      <c r="CQ28" s="8">
        <v>520</v>
      </c>
      <c r="CR28" s="8">
        <v>473</v>
      </c>
      <c r="CS28" s="8">
        <v>500</v>
      </c>
      <c r="CT28" s="8">
        <v>501</v>
      </c>
      <c r="CU28" s="8">
        <v>455</v>
      </c>
      <c r="CV28" s="8">
        <v>504</v>
      </c>
      <c r="CW28" s="8">
        <v>479</v>
      </c>
      <c r="CX28" s="8">
        <v>411</v>
      </c>
      <c r="CY28" s="8">
        <v>424</v>
      </c>
      <c r="CZ28" s="8">
        <v>397</v>
      </c>
      <c r="DA28" s="8">
        <v>408</v>
      </c>
      <c r="DB28" s="8">
        <v>360</v>
      </c>
      <c r="DC28" s="8">
        <v>288</v>
      </c>
      <c r="DD28" s="8">
        <v>329</v>
      </c>
      <c r="DE28" s="8">
        <v>314</v>
      </c>
      <c r="DF28" s="8">
        <v>323</v>
      </c>
      <c r="DG28" s="8">
        <v>315</v>
      </c>
      <c r="DH28" s="8">
        <v>340</v>
      </c>
      <c r="DI28" s="8">
        <v>245</v>
      </c>
      <c r="DJ28" s="8">
        <v>273</v>
      </c>
      <c r="DK28" s="8">
        <v>252</v>
      </c>
      <c r="DL28" s="8">
        <v>186</v>
      </c>
      <c r="DM28" s="8">
        <v>198</v>
      </c>
      <c r="DN28" s="8">
        <v>165</v>
      </c>
      <c r="DO28" s="8">
        <v>167</v>
      </c>
      <c r="DP28" s="8">
        <v>167</v>
      </c>
      <c r="DQ28" s="8">
        <v>140</v>
      </c>
      <c r="DR28" s="8">
        <v>132</v>
      </c>
      <c r="DS28" s="8">
        <v>106</v>
      </c>
      <c r="DT28" s="8">
        <v>114</v>
      </c>
      <c r="DU28" s="8">
        <v>66</v>
      </c>
      <c r="DV28" s="8">
        <v>296</v>
      </c>
      <c r="DW28" s="8">
        <f t="shared" si="0"/>
        <v>20562</v>
      </c>
      <c r="DX28" s="8">
        <f t="shared" si="1"/>
        <v>2445</v>
      </c>
      <c r="DY28" s="8">
        <f t="shared" si="2"/>
        <v>10082</v>
      </c>
      <c r="DZ28" s="8">
        <f t="shared" si="3"/>
        <v>7247</v>
      </c>
    </row>
    <row r="29" spans="1:130" x14ac:dyDescent="0.2">
      <c r="A29" t="s">
        <v>162</v>
      </c>
      <c r="B29" t="s">
        <v>185</v>
      </c>
      <c r="C29" t="s">
        <v>186</v>
      </c>
      <c r="D29" s="8">
        <f>SUM(Table3254[[#This Row],[0]:[90]])</f>
        <v>26570</v>
      </c>
      <c r="E29" s="9">
        <f>SUM(Table3254[[#This Row],[0]:[15]])</f>
        <v>4622</v>
      </c>
      <c r="F29" s="8">
        <f>SUM(Table3254[[#This Row],[16]:[64]])</f>
        <v>16490</v>
      </c>
      <c r="G29" s="8">
        <f>SUM(Table3254[[#This Row],[65]:[90]])</f>
        <v>5458</v>
      </c>
      <c r="H29" s="8">
        <f>SUM(Table3254[[#This Row],[85]:[90]])</f>
        <v>642</v>
      </c>
      <c r="I29" s="9">
        <f>SUM(Table3254[[#This Row],[0]:[17]])</f>
        <v>5205</v>
      </c>
      <c r="J29" s="8">
        <f>SUM(Table3254[[#This Row],[18]:[64]])</f>
        <v>15907</v>
      </c>
      <c r="K29" s="9">
        <f>SUM(Table3254[[#This Row],[0]:[4]])</f>
        <v>1386</v>
      </c>
      <c r="L29" s="8">
        <f>SUM(Table3254[[#This Row],[5]:[15]])</f>
        <v>3236</v>
      </c>
      <c r="M29" s="8">
        <f>SUM(Table3254[[#This Row],[16]:[24]])</f>
        <v>2697</v>
      </c>
      <c r="N29" s="8">
        <f>SUM(Table3254[[#This Row],[25]:[49]])</f>
        <v>7999</v>
      </c>
      <c r="O29" s="8">
        <f>SUM(Table3254[[#This Row],[50]:[64]])</f>
        <v>5794</v>
      </c>
      <c r="P29" s="8">
        <f>SUM(Table3254[[#This Row],[65]:[74]])</f>
        <v>2960</v>
      </c>
      <c r="Q29" s="8">
        <f>SUM(Table3254[[#This Row],[75]:[84]])</f>
        <v>1856</v>
      </c>
      <c r="R29" s="9">
        <f>SUM(Table3254[[#This Row],[5]:[9]])</f>
        <v>1430</v>
      </c>
      <c r="S29" s="8">
        <f>SUM(Table3254[[#This Row],[10]:[14]])</f>
        <v>1483</v>
      </c>
      <c r="T29" s="8">
        <f>SUM(Table3254[[#This Row],[15]:[19]])</f>
        <v>1509</v>
      </c>
      <c r="U29" s="8">
        <f>SUM(Table3254[[#This Row],[20]:[24]])</f>
        <v>1511</v>
      </c>
      <c r="V29" s="8">
        <f>SUM(Table3254[[#This Row],[25]:[29]])</f>
        <v>1636</v>
      </c>
      <c r="W29" s="8">
        <f>SUM(Table3254[[#This Row],[30]:[34]])</f>
        <v>1773</v>
      </c>
      <c r="X29" s="8">
        <f>SUM(Table3254[[#This Row],[35]:[39]])</f>
        <v>1586</v>
      </c>
      <c r="Y29" s="8">
        <f>SUM(Table3254[[#This Row],[40]:[44]])</f>
        <v>1587</v>
      </c>
      <c r="Z29" s="8">
        <f>SUM(Table3254[[#This Row],[45]:[49]])</f>
        <v>1417</v>
      </c>
      <c r="AA29" s="8">
        <f>SUM(Table3254[[#This Row],[50]:[54]])</f>
        <v>1862</v>
      </c>
      <c r="AB29" s="8">
        <f>SUM(Table3254[[#This Row],[55]:[59]])</f>
        <v>2101</v>
      </c>
      <c r="AC29" s="8">
        <f>SUM(Table3254[[#This Row],[60]:[64]])</f>
        <v>1831</v>
      </c>
      <c r="AD29" s="8">
        <f>SUM(Table3254[[#This Row],[65]:[69]])</f>
        <v>1497</v>
      </c>
      <c r="AE29" s="8">
        <f>SUM(Table3254[[#This Row],[70]:[74]])</f>
        <v>1463</v>
      </c>
      <c r="AF29" s="8">
        <f>SUM(Table3254[[#This Row],[75]:[79]])</f>
        <v>1210</v>
      </c>
      <c r="AG29" s="8">
        <f>SUM(Table3254[[#This Row],[80]:[84]])</f>
        <v>646</v>
      </c>
      <c r="AH29" s="8">
        <f>SUM(Table3254[[#This Row],[85]:[89]])</f>
        <v>433</v>
      </c>
      <c r="AI29" s="8">
        <f>Table3254[[#This Row],[90]]</f>
        <v>209</v>
      </c>
      <c r="AJ29" s="9">
        <v>274</v>
      </c>
      <c r="AK29" s="8">
        <v>259</v>
      </c>
      <c r="AL29" s="8">
        <v>265</v>
      </c>
      <c r="AM29" s="8">
        <v>305</v>
      </c>
      <c r="AN29" s="8">
        <v>283</v>
      </c>
      <c r="AO29" s="8">
        <v>281</v>
      </c>
      <c r="AP29" s="8">
        <v>283</v>
      </c>
      <c r="AQ29" s="8">
        <v>283</v>
      </c>
      <c r="AR29" s="8">
        <v>271</v>
      </c>
      <c r="AS29" s="8">
        <v>312</v>
      </c>
      <c r="AT29" s="8">
        <v>283</v>
      </c>
      <c r="AU29" s="8">
        <v>327</v>
      </c>
      <c r="AV29" s="8">
        <v>319</v>
      </c>
      <c r="AW29" s="8">
        <v>276</v>
      </c>
      <c r="AX29" s="8">
        <v>278</v>
      </c>
      <c r="AY29" s="8">
        <v>323</v>
      </c>
      <c r="AZ29" s="8">
        <v>271</v>
      </c>
      <c r="BA29" s="8">
        <v>312</v>
      </c>
      <c r="BB29" s="8">
        <v>296</v>
      </c>
      <c r="BC29" s="8">
        <v>307</v>
      </c>
      <c r="BD29" s="8">
        <v>386</v>
      </c>
      <c r="BE29" s="8">
        <v>321</v>
      </c>
      <c r="BF29" s="8">
        <v>267</v>
      </c>
      <c r="BG29" s="8">
        <v>249</v>
      </c>
      <c r="BH29" s="8">
        <v>288</v>
      </c>
      <c r="BI29" s="8">
        <v>320</v>
      </c>
      <c r="BJ29" s="8">
        <v>324</v>
      </c>
      <c r="BK29" s="8">
        <v>298</v>
      </c>
      <c r="BL29" s="8">
        <v>318</v>
      </c>
      <c r="BM29" s="8">
        <v>376</v>
      </c>
      <c r="BN29" s="8">
        <v>337</v>
      </c>
      <c r="BO29" s="8">
        <v>358</v>
      </c>
      <c r="BP29" s="8">
        <v>359</v>
      </c>
      <c r="BQ29" s="8">
        <v>370</v>
      </c>
      <c r="BR29" s="8">
        <v>349</v>
      </c>
      <c r="BS29" s="8">
        <v>324</v>
      </c>
      <c r="BT29" s="8">
        <v>303</v>
      </c>
      <c r="BU29" s="8">
        <v>335</v>
      </c>
      <c r="BV29" s="8">
        <v>313</v>
      </c>
      <c r="BW29" s="8">
        <v>311</v>
      </c>
      <c r="BX29" s="8">
        <v>330</v>
      </c>
      <c r="BY29" s="8">
        <v>309</v>
      </c>
      <c r="BZ29" s="8">
        <v>320</v>
      </c>
      <c r="CA29" s="8">
        <v>330</v>
      </c>
      <c r="CB29" s="8">
        <v>298</v>
      </c>
      <c r="CC29" s="8">
        <v>268</v>
      </c>
      <c r="CD29" s="8">
        <v>276</v>
      </c>
      <c r="CE29" s="8">
        <v>275</v>
      </c>
      <c r="CF29" s="8">
        <v>305</v>
      </c>
      <c r="CG29" s="8">
        <v>293</v>
      </c>
      <c r="CH29" s="8">
        <v>374</v>
      </c>
      <c r="CI29" s="8">
        <v>380</v>
      </c>
      <c r="CJ29" s="8">
        <v>358</v>
      </c>
      <c r="CK29" s="8">
        <v>376</v>
      </c>
      <c r="CL29" s="8">
        <v>374</v>
      </c>
      <c r="CM29" s="8">
        <v>441</v>
      </c>
      <c r="CN29" s="8">
        <v>415</v>
      </c>
      <c r="CO29" s="8">
        <v>429</v>
      </c>
      <c r="CP29" s="8">
        <v>402</v>
      </c>
      <c r="CQ29" s="8">
        <v>414</v>
      </c>
      <c r="CR29" s="8">
        <v>408</v>
      </c>
      <c r="CS29" s="8">
        <v>384</v>
      </c>
      <c r="CT29" s="8">
        <v>363</v>
      </c>
      <c r="CU29" s="8">
        <v>316</v>
      </c>
      <c r="CV29" s="8">
        <v>360</v>
      </c>
      <c r="CW29" s="8">
        <v>333</v>
      </c>
      <c r="CX29" s="8">
        <v>304</v>
      </c>
      <c r="CY29" s="8">
        <v>319</v>
      </c>
      <c r="CZ29" s="8">
        <v>284</v>
      </c>
      <c r="DA29" s="8">
        <v>257</v>
      </c>
      <c r="DB29" s="8">
        <v>290</v>
      </c>
      <c r="DC29" s="8">
        <v>270</v>
      </c>
      <c r="DD29" s="8">
        <v>294</v>
      </c>
      <c r="DE29" s="8">
        <v>305</v>
      </c>
      <c r="DF29" s="8">
        <v>304</v>
      </c>
      <c r="DG29" s="8">
        <v>283</v>
      </c>
      <c r="DH29" s="8">
        <v>312</v>
      </c>
      <c r="DI29" s="8">
        <v>221</v>
      </c>
      <c r="DJ29" s="8">
        <v>211</v>
      </c>
      <c r="DK29" s="8">
        <v>183</v>
      </c>
      <c r="DL29" s="8">
        <v>144</v>
      </c>
      <c r="DM29" s="8">
        <v>126</v>
      </c>
      <c r="DN29" s="8">
        <v>137</v>
      </c>
      <c r="DO29" s="8">
        <v>120</v>
      </c>
      <c r="DP29" s="8">
        <v>119</v>
      </c>
      <c r="DQ29" s="8">
        <v>100</v>
      </c>
      <c r="DR29" s="8">
        <v>120</v>
      </c>
      <c r="DS29" s="8">
        <v>69</v>
      </c>
      <c r="DT29" s="8">
        <v>81</v>
      </c>
      <c r="DU29" s="8">
        <v>63</v>
      </c>
      <c r="DV29" s="8">
        <v>209</v>
      </c>
      <c r="DW29" s="8">
        <f t="shared" si="0"/>
        <v>16490</v>
      </c>
      <c r="DX29" s="8">
        <f t="shared" si="1"/>
        <v>2114</v>
      </c>
      <c r="DY29" s="8">
        <f t="shared" si="2"/>
        <v>7999</v>
      </c>
      <c r="DZ29" s="8">
        <f t="shared" si="3"/>
        <v>5794</v>
      </c>
    </row>
    <row r="30" spans="1:130" x14ac:dyDescent="0.2">
      <c r="A30" t="s">
        <v>162</v>
      </c>
      <c r="B30" t="s">
        <v>187</v>
      </c>
      <c r="C30" t="s">
        <v>188</v>
      </c>
      <c r="D30" s="8">
        <f>SUM(Table3254[[#This Row],[0]:[90]])</f>
        <v>33440</v>
      </c>
      <c r="E30" s="9">
        <f>SUM(Table3254[[#This Row],[0]:[15]])</f>
        <v>6149</v>
      </c>
      <c r="F30" s="8">
        <f>SUM(Table3254[[#This Row],[16]:[64]])</f>
        <v>20396</v>
      </c>
      <c r="G30" s="8">
        <f>SUM(Table3254[[#This Row],[65]:[90]])</f>
        <v>6895</v>
      </c>
      <c r="H30" s="8">
        <f>SUM(Table3254[[#This Row],[85]:[90]])</f>
        <v>657</v>
      </c>
      <c r="I30" s="9">
        <f>SUM(Table3254[[#This Row],[0]:[17]])</f>
        <v>6888</v>
      </c>
      <c r="J30" s="8">
        <f>SUM(Table3254[[#This Row],[18]:[64]])</f>
        <v>19657</v>
      </c>
      <c r="K30" s="9">
        <f>SUM(Table3254[[#This Row],[0]:[4]])</f>
        <v>1847</v>
      </c>
      <c r="L30" s="8">
        <f>SUM(Table3254[[#This Row],[5]:[15]])</f>
        <v>4302</v>
      </c>
      <c r="M30" s="8">
        <f>SUM(Table3254[[#This Row],[16]:[24]])</f>
        <v>3336</v>
      </c>
      <c r="N30" s="8">
        <f>SUM(Table3254[[#This Row],[25]:[49]])</f>
        <v>10144</v>
      </c>
      <c r="O30" s="8">
        <f>SUM(Table3254[[#This Row],[50]:[64]])</f>
        <v>6916</v>
      </c>
      <c r="P30" s="8">
        <f>SUM(Table3254[[#This Row],[65]:[74]])</f>
        <v>3898</v>
      </c>
      <c r="Q30" s="8">
        <f>SUM(Table3254[[#This Row],[75]:[84]])</f>
        <v>2340</v>
      </c>
      <c r="R30" s="9">
        <f>SUM(Table3254[[#This Row],[5]:[9]])</f>
        <v>1877</v>
      </c>
      <c r="S30" s="8">
        <f>SUM(Table3254[[#This Row],[10]:[14]])</f>
        <v>2013</v>
      </c>
      <c r="T30" s="8">
        <f>SUM(Table3254[[#This Row],[15]:[19]])</f>
        <v>1862</v>
      </c>
      <c r="U30" s="8">
        <f>SUM(Table3254[[#This Row],[20]:[24]])</f>
        <v>1886</v>
      </c>
      <c r="V30" s="8">
        <f>SUM(Table3254[[#This Row],[25]:[29]])</f>
        <v>1901</v>
      </c>
      <c r="W30" s="8">
        <f>SUM(Table3254[[#This Row],[30]:[34]])</f>
        <v>2229</v>
      </c>
      <c r="X30" s="8">
        <f>SUM(Table3254[[#This Row],[35]:[39]])</f>
        <v>2102</v>
      </c>
      <c r="Y30" s="8">
        <f>SUM(Table3254[[#This Row],[40]:[44]])</f>
        <v>2083</v>
      </c>
      <c r="Z30" s="8">
        <f>SUM(Table3254[[#This Row],[45]:[49]])</f>
        <v>1829</v>
      </c>
      <c r="AA30" s="8">
        <f>SUM(Table3254[[#This Row],[50]:[54]])</f>
        <v>2224</v>
      </c>
      <c r="AB30" s="8">
        <f>SUM(Table3254[[#This Row],[55]:[59]])</f>
        <v>2514</v>
      </c>
      <c r="AC30" s="8">
        <f>SUM(Table3254[[#This Row],[60]:[64]])</f>
        <v>2178</v>
      </c>
      <c r="AD30" s="8">
        <f>SUM(Table3254[[#This Row],[65]:[69]])</f>
        <v>2025</v>
      </c>
      <c r="AE30" s="8">
        <f>SUM(Table3254[[#This Row],[70]:[74]])</f>
        <v>1873</v>
      </c>
      <c r="AF30" s="8">
        <f>SUM(Table3254[[#This Row],[75]:[79]])</f>
        <v>1492</v>
      </c>
      <c r="AG30" s="8">
        <f>SUM(Table3254[[#This Row],[80]:[84]])</f>
        <v>848</v>
      </c>
      <c r="AH30" s="8">
        <f>SUM(Table3254[[#This Row],[85]:[89]])</f>
        <v>410</v>
      </c>
      <c r="AI30" s="8">
        <f>Table3254[[#This Row],[90]]</f>
        <v>247</v>
      </c>
      <c r="AJ30" s="9">
        <v>336</v>
      </c>
      <c r="AK30" s="8">
        <v>389</v>
      </c>
      <c r="AL30" s="8">
        <v>368</v>
      </c>
      <c r="AM30" s="8">
        <v>369</v>
      </c>
      <c r="AN30" s="8">
        <v>385</v>
      </c>
      <c r="AO30" s="8">
        <v>341</v>
      </c>
      <c r="AP30" s="8">
        <v>388</v>
      </c>
      <c r="AQ30" s="8">
        <v>401</v>
      </c>
      <c r="AR30" s="8">
        <v>384</v>
      </c>
      <c r="AS30" s="8">
        <v>363</v>
      </c>
      <c r="AT30" s="8">
        <v>380</v>
      </c>
      <c r="AU30" s="8">
        <v>417</v>
      </c>
      <c r="AV30" s="8">
        <v>402</v>
      </c>
      <c r="AW30" s="8">
        <v>435</v>
      </c>
      <c r="AX30" s="8">
        <v>379</v>
      </c>
      <c r="AY30" s="8">
        <v>412</v>
      </c>
      <c r="AZ30" s="8">
        <v>394</v>
      </c>
      <c r="BA30" s="8">
        <v>345</v>
      </c>
      <c r="BB30" s="8">
        <v>360</v>
      </c>
      <c r="BC30" s="8">
        <v>351</v>
      </c>
      <c r="BD30" s="8">
        <v>488</v>
      </c>
      <c r="BE30" s="8">
        <v>394</v>
      </c>
      <c r="BF30" s="8">
        <v>336</v>
      </c>
      <c r="BG30" s="8">
        <v>334</v>
      </c>
      <c r="BH30" s="8">
        <v>334</v>
      </c>
      <c r="BI30" s="8">
        <v>349</v>
      </c>
      <c r="BJ30" s="8">
        <v>365</v>
      </c>
      <c r="BK30" s="8">
        <v>396</v>
      </c>
      <c r="BL30" s="8">
        <v>393</v>
      </c>
      <c r="BM30" s="8">
        <v>398</v>
      </c>
      <c r="BN30" s="8">
        <v>450</v>
      </c>
      <c r="BO30" s="8">
        <v>425</v>
      </c>
      <c r="BP30" s="8">
        <v>439</v>
      </c>
      <c r="BQ30" s="8">
        <v>431</v>
      </c>
      <c r="BR30" s="8">
        <v>484</v>
      </c>
      <c r="BS30" s="8">
        <v>438</v>
      </c>
      <c r="BT30" s="8">
        <v>413</v>
      </c>
      <c r="BU30" s="8">
        <v>437</v>
      </c>
      <c r="BV30" s="8">
        <v>416</v>
      </c>
      <c r="BW30" s="8">
        <v>398</v>
      </c>
      <c r="BX30" s="8">
        <v>444</v>
      </c>
      <c r="BY30" s="8">
        <v>412</v>
      </c>
      <c r="BZ30" s="8">
        <v>426</v>
      </c>
      <c r="CA30" s="8">
        <v>394</v>
      </c>
      <c r="CB30" s="8">
        <v>407</v>
      </c>
      <c r="CC30" s="8">
        <v>389</v>
      </c>
      <c r="CD30" s="8">
        <v>340</v>
      </c>
      <c r="CE30" s="8">
        <v>350</v>
      </c>
      <c r="CF30" s="8">
        <v>388</v>
      </c>
      <c r="CG30" s="8">
        <v>362</v>
      </c>
      <c r="CH30" s="8">
        <v>436</v>
      </c>
      <c r="CI30" s="8">
        <v>442</v>
      </c>
      <c r="CJ30" s="8">
        <v>444</v>
      </c>
      <c r="CK30" s="8">
        <v>451</v>
      </c>
      <c r="CL30" s="8">
        <v>451</v>
      </c>
      <c r="CM30" s="8">
        <v>490</v>
      </c>
      <c r="CN30" s="8">
        <v>541</v>
      </c>
      <c r="CO30" s="8">
        <v>524</v>
      </c>
      <c r="CP30" s="8">
        <v>494</v>
      </c>
      <c r="CQ30" s="8">
        <v>465</v>
      </c>
      <c r="CR30" s="8">
        <v>451</v>
      </c>
      <c r="CS30" s="8">
        <v>465</v>
      </c>
      <c r="CT30" s="8">
        <v>452</v>
      </c>
      <c r="CU30" s="8">
        <v>394</v>
      </c>
      <c r="CV30" s="8">
        <v>416</v>
      </c>
      <c r="CW30" s="8">
        <v>441</v>
      </c>
      <c r="CX30" s="8">
        <v>394</v>
      </c>
      <c r="CY30" s="8">
        <v>395</v>
      </c>
      <c r="CZ30" s="8">
        <v>385</v>
      </c>
      <c r="DA30" s="8">
        <v>410</v>
      </c>
      <c r="DB30" s="8">
        <v>399</v>
      </c>
      <c r="DC30" s="8">
        <v>361</v>
      </c>
      <c r="DD30" s="8">
        <v>365</v>
      </c>
      <c r="DE30" s="8">
        <v>393</v>
      </c>
      <c r="DF30" s="8">
        <v>355</v>
      </c>
      <c r="DG30" s="8">
        <v>345</v>
      </c>
      <c r="DH30" s="8">
        <v>385</v>
      </c>
      <c r="DI30" s="8">
        <v>315</v>
      </c>
      <c r="DJ30" s="8">
        <v>230</v>
      </c>
      <c r="DK30" s="8">
        <v>217</v>
      </c>
      <c r="DL30" s="8">
        <v>210</v>
      </c>
      <c r="DM30" s="8">
        <v>199</v>
      </c>
      <c r="DN30" s="8">
        <v>151</v>
      </c>
      <c r="DO30" s="8">
        <v>155</v>
      </c>
      <c r="DP30" s="8">
        <v>133</v>
      </c>
      <c r="DQ30" s="8">
        <v>98</v>
      </c>
      <c r="DR30" s="8">
        <v>107</v>
      </c>
      <c r="DS30" s="8">
        <v>80</v>
      </c>
      <c r="DT30" s="8">
        <v>75</v>
      </c>
      <c r="DU30" s="8">
        <v>50</v>
      </c>
      <c r="DV30" s="8">
        <v>247</v>
      </c>
      <c r="DW30" s="8">
        <f t="shared" si="0"/>
        <v>20396</v>
      </c>
      <c r="DX30" s="8">
        <f t="shared" si="1"/>
        <v>2597</v>
      </c>
      <c r="DY30" s="8">
        <f t="shared" si="2"/>
        <v>10144</v>
      </c>
      <c r="DZ30" s="8">
        <f t="shared" si="3"/>
        <v>6916</v>
      </c>
    </row>
    <row r="31" spans="1:130" x14ac:dyDescent="0.2">
      <c r="A31" t="s">
        <v>162</v>
      </c>
      <c r="B31" t="s">
        <v>189</v>
      </c>
      <c r="C31" t="s">
        <v>190</v>
      </c>
      <c r="D31" s="8">
        <f>SUM(Table3254[[#This Row],[0]:[90]])</f>
        <v>33876</v>
      </c>
      <c r="E31" s="9">
        <f>SUM(Table3254[[#This Row],[0]:[15]])</f>
        <v>5954</v>
      </c>
      <c r="F31" s="8">
        <f>SUM(Table3254[[#This Row],[16]:[64]])</f>
        <v>20902</v>
      </c>
      <c r="G31" s="8">
        <f>SUM(Table3254[[#This Row],[65]:[90]])</f>
        <v>7020</v>
      </c>
      <c r="H31" s="8">
        <f>SUM(Table3254[[#This Row],[85]:[90]])</f>
        <v>797</v>
      </c>
      <c r="I31" s="9">
        <f>SUM(Table3254[[#This Row],[0]:[17]])</f>
        <v>6758</v>
      </c>
      <c r="J31" s="8">
        <f>SUM(Table3254[[#This Row],[18]:[64]])</f>
        <v>20098</v>
      </c>
      <c r="K31" s="9">
        <f>SUM(Table3254[[#This Row],[0]:[4]])</f>
        <v>1578</v>
      </c>
      <c r="L31" s="8">
        <f>SUM(Table3254[[#This Row],[5]:[15]])</f>
        <v>4376</v>
      </c>
      <c r="M31" s="8">
        <f>SUM(Table3254[[#This Row],[16]:[24]])</f>
        <v>3186</v>
      </c>
      <c r="N31" s="8">
        <f>SUM(Table3254[[#This Row],[25]:[49]])</f>
        <v>10482</v>
      </c>
      <c r="O31" s="8">
        <f>SUM(Table3254[[#This Row],[50]:[64]])</f>
        <v>7234</v>
      </c>
      <c r="P31" s="8">
        <f>SUM(Table3254[[#This Row],[65]:[74]])</f>
        <v>3761</v>
      </c>
      <c r="Q31" s="8">
        <f>SUM(Table3254[[#This Row],[75]:[84]])</f>
        <v>2462</v>
      </c>
      <c r="R31" s="9">
        <f>SUM(Table3254[[#This Row],[5]:[9]])</f>
        <v>1842</v>
      </c>
      <c r="S31" s="8">
        <f>SUM(Table3254[[#This Row],[10]:[14]])</f>
        <v>2104</v>
      </c>
      <c r="T31" s="8">
        <f>SUM(Table3254[[#This Row],[15]:[19]])</f>
        <v>1931</v>
      </c>
      <c r="U31" s="8">
        <f>SUM(Table3254[[#This Row],[20]:[24]])</f>
        <v>1685</v>
      </c>
      <c r="V31" s="8">
        <f>SUM(Table3254[[#This Row],[25]:[29]])</f>
        <v>2017</v>
      </c>
      <c r="W31" s="8">
        <f>SUM(Table3254[[#This Row],[30]:[34]])</f>
        <v>2279</v>
      </c>
      <c r="X31" s="8">
        <f>SUM(Table3254[[#This Row],[35]:[39]])</f>
        <v>2221</v>
      </c>
      <c r="Y31" s="8">
        <f>SUM(Table3254[[#This Row],[40]:[44]])</f>
        <v>2083</v>
      </c>
      <c r="Z31" s="8">
        <f>SUM(Table3254[[#This Row],[45]:[49]])</f>
        <v>1882</v>
      </c>
      <c r="AA31" s="8">
        <f>SUM(Table3254[[#This Row],[50]:[54]])</f>
        <v>2378</v>
      </c>
      <c r="AB31" s="8">
        <f>SUM(Table3254[[#This Row],[55]:[59]])</f>
        <v>2533</v>
      </c>
      <c r="AC31" s="8">
        <f>SUM(Table3254[[#This Row],[60]:[64]])</f>
        <v>2323</v>
      </c>
      <c r="AD31" s="8">
        <f>SUM(Table3254[[#This Row],[65]:[69]])</f>
        <v>2011</v>
      </c>
      <c r="AE31" s="8">
        <f>SUM(Table3254[[#This Row],[70]:[74]])</f>
        <v>1750</v>
      </c>
      <c r="AF31" s="8">
        <f>SUM(Table3254[[#This Row],[75]:[79]])</f>
        <v>1577</v>
      </c>
      <c r="AG31" s="8">
        <f>SUM(Table3254[[#This Row],[80]:[84]])</f>
        <v>885</v>
      </c>
      <c r="AH31" s="8">
        <f>SUM(Table3254[[#This Row],[85]:[89]])</f>
        <v>508</v>
      </c>
      <c r="AI31" s="8">
        <f>Table3254[[#This Row],[90]]</f>
        <v>289</v>
      </c>
      <c r="AJ31" s="9">
        <v>297</v>
      </c>
      <c r="AK31" s="8">
        <v>332</v>
      </c>
      <c r="AL31" s="8">
        <v>308</v>
      </c>
      <c r="AM31" s="8">
        <v>309</v>
      </c>
      <c r="AN31" s="8">
        <v>332</v>
      </c>
      <c r="AO31" s="8">
        <v>348</v>
      </c>
      <c r="AP31" s="8">
        <v>335</v>
      </c>
      <c r="AQ31" s="8">
        <v>374</v>
      </c>
      <c r="AR31" s="8">
        <v>403</v>
      </c>
      <c r="AS31" s="8">
        <v>382</v>
      </c>
      <c r="AT31" s="8">
        <v>444</v>
      </c>
      <c r="AU31" s="8">
        <v>426</v>
      </c>
      <c r="AV31" s="8">
        <v>408</v>
      </c>
      <c r="AW31" s="8">
        <v>425</v>
      </c>
      <c r="AX31" s="8">
        <v>401</v>
      </c>
      <c r="AY31" s="8">
        <v>430</v>
      </c>
      <c r="AZ31" s="8">
        <v>407</v>
      </c>
      <c r="BA31" s="8">
        <v>397</v>
      </c>
      <c r="BB31" s="8">
        <v>351</v>
      </c>
      <c r="BC31" s="8">
        <v>346</v>
      </c>
      <c r="BD31" s="8">
        <v>438</v>
      </c>
      <c r="BE31" s="8">
        <v>341</v>
      </c>
      <c r="BF31" s="8">
        <v>345</v>
      </c>
      <c r="BG31" s="8">
        <v>280</v>
      </c>
      <c r="BH31" s="8">
        <v>281</v>
      </c>
      <c r="BI31" s="8">
        <v>384</v>
      </c>
      <c r="BJ31" s="8">
        <v>417</v>
      </c>
      <c r="BK31" s="8">
        <v>390</v>
      </c>
      <c r="BL31" s="8">
        <v>414</v>
      </c>
      <c r="BM31" s="8">
        <v>412</v>
      </c>
      <c r="BN31" s="8">
        <v>453</v>
      </c>
      <c r="BO31" s="8">
        <v>471</v>
      </c>
      <c r="BP31" s="8">
        <v>472</v>
      </c>
      <c r="BQ31" s="8">
        <v>440</v>
      </c>
      <c r="BR31" s="8">
        <v>443</v>
      </c>
      <c r="BS31" s="8">
        <v>457</v>
      </c>
      <c r="BT31" s="8">
        <v>447</v>
      </c>
      <c r="BU31" s="8">
        <v>478</v>
      </c>
      <c r="BV31" s="8">
        <v>421</v>
      </c>
      <c r="BW31" s="8">
        <v>418</v>
      </c>
      <c r="BX31" s="8">
        <v>434</v>
      </c>
      <c r="BY31" s="8">
        <v>405</v>
      </c>
      <c r="BZ31" s="8">
        <v>418</v>
      </c>
      <c r="CA31" s="8">
        <v>440</v>
      </c>
      <c r="CB31" s="8">
        <v>386</v>
      </c>
      <c r="CC31" s="8">
        <v>394</v>
      </c>
      <c r="CD31" s="8">
        <v>304</v>
      </c>
      <c r="CE31" s="8">
        <v>365</v>
      </c>
      <c r="CF31" s="8">
        <v>427</v>
      </c>
      <c r="CG31" s="8">
        <v>392</v>
      </c>
      <c r="CH31" s="8">
        <v>430</v>
      </c>
      <c r="CI31" s="8">
        <v>456</v>
      </c>
      <c r="CJ31" s="8">
        <v>492</v>
      </c>
      <c r="CK31" s="8">
        <v>487</v>
      </c>
      <c r="CL31" s="8">
        <v>513</v>
      </c>
      <c r="CM31" s="8">
        <v>467</v>
      </c>
      <c r="CN31" s="8">
        <v>515</v>
      </c>
      <c r="CO31" s="8">
        <v>523</v>
      </c>
      <c r="CP31" s="8">
        <v>526</v>
      </c>
      <c r="CQ31" s="8">
        <v>502</v>
      </c>
      <c r="CR31" s="8">
        <v>483</v>
      </c>
      <c r="CS31" s="8">
        <v>461</v>
      </c>
      <c r="CT31" s="8">
        <v>485</v>
      </c>
      <c r="CU31" s="8">
        <v>413</v>
      </c>
      <c r="CV31" s="8">
        <v>481</v>
      </c>
      <c r="CW31" s="8">
        <v>448</v>
      </c>
      <c r="CX31" s="8">
        <v>431</v>
      </c>
      <c r="CY31" s="8">
        <v>424</v>
      </c>
      <c r="CZ31" s="8">
        <v>364</v>
      </c>
      <c r="DA31" s="8">
        <v>344</v>
      </c>
      <c r="DB31" s="8">
        <v>376</v>
      </c>
      <c r="DC31" s="8">
        <v>385</v>
      </c>
      <c r="DD31" s="8">
        <v>338</v>
      </c>
      <c r="DE31" s="8">
        <v>328</v>
      </c>
      <c r="DF31" s="8">
        <v>323</v>
      </c>
      <c r="DG31" s="8">
        <v>391</v>
      </c>
      <c r="DH31" s="8">
        <v>369</v>
      </c>
      <c r="DI31" s="8">
        <v>284</v>
      </c>
      <c r="DJ31" s="8">
        <v>261</v>
      </c>
      <c r="DK31" s="8">
        <v>272</v>
      </c>
      <c r="DL31" s="8">
        <v>236</v>
      </c>
      <c r="DM31" s="8">
        <v>176</v>
      </c>
      <c r="DN31" s="8">
        <v>172</v>
      </c>
      <c r="DO31" s="8">
        <v>149</v>
      </c>
      <c r="DP31" s="8">
        <v>152</v>
      </c>
      <c r="DQ31" s="8">
        <v>136</v>
      </c>
      <c r="DR31" s="8">
        <v>115</v>
      </c>
      <c r="DS31" s="8">
        <v>102</v>
      </c>
      <c r="DT31" s="8">
        <v>85</v>
      </c>
      <c r="DU31" s="8">
        <v>70</v>
      </c>
      <c r="DV31" s="8">
        <v>289</v>
      </c>
      <c r="DW31" s="8">
        <f t="shared" si="0"/>
        <v>20902</v>
      </c>
      <c r="DX31" s="8">
        <f t="shared" si="1"/>
        <v>2382</v>
      </c>
      <c r="DY31" s="8">
        <f t="shared" si="2"/>
        <v>10482</v>
      </c>
      <c r="DZ31" s="8">
        <f t="shared" si="3"/>
        <v>7234</v>
      </c>
    </row>
    <row r="32" spans="1:130" x14ac:dyDescent="0.2">
      <c r="A32" t="s">
        <v>191</v>
      </c>
      <c r="B32" t="s">
        <v>192</v>
      </c>
      <c r="C32" t="s">
        <v>193</v>
      </c>
      <c r="D32" s="8">
        <f>SUM(Table3254[[#This Row],[0]:[90]])</f>
        <v>62467</v>
      </c>
      <c r="E32" s="9">
        <f>SUM(Table3254[[#This Row],[0]:[15]])</f>
        <v>10576</v>
      </c>
      <c r="F32" s="8">
        <f>SUM(Table3254[[#This Row],[16]:[64]])</f>
        <v>38342</v>
      </c>
      <c r="G32" s="8">
        <f>SUM(Table3254[[#This Row],[65]:[90]])</f>
        <v>13549</v>
      </c>
      <c r="H32" s="8">
        <f>SUM(Table3254[[#This Row],[85]:[90]])</f>
        <v>1457</v>
      </c>
      <c r="I32" s="9">
        <f>SUM(Table3254[[#This Row],[0]:[17]])</f>
        <v>11893</v>
      </c>
      <c r="J32" s="8">
        <f>SUM(Table3254[[#This Row],[18]:[64]])</f>
        <v>37025</v>
      </c>
      <c r="K32" s="9">
        <f>SUM(Table3254[[#This Row],[0]:[4]])</f>
        <v>2969</v>
      </c>
      <c r="L32" s="8">
        <f>SUM(Table3254[[#This Row],[5]:[15]])</f>
        <v>7607</v>
      </c>
      <c r="M32" s="8">
        <f>SUM(Table3254[[#This Row],[16]:[24]])</f>
        <v>5646</v>
      </c>
      <c r="N32" s="8">
        <f>SUM(Table3254[[#This Row],[25]:[49]])</f>
        <v>18970</v>
      </c>
      <c r="O32" s="8">
        <f>SUM(Table3254[[#This Row],[50]:[64]])</f>
        <v>13726</v>
      </c>
      <c r="P32" s="8">
        <f>SUM(Table3254[[#This Row],[65]:[74]])</f>
        <v>7289</v>
      </c>
      <c r="Q32" s="8">
        <f>SUM(Table3254[[#This Row],[75]:[84]])</f>
        <v>4803</v>
      </c>
      <c r="R32" s="9">
        <f>SUM(Table3254[[#This Row],[5]:[9]])</f>
        <v>3377</v>
      </c>
      <c r="S32" s="8">
        <f>SUM(Table3254[[#This Row],[10]:[14]])</f>
        <v>3600</v>
      </c>
      <c r="T32" s="8">
        <f>SUM(Table3254[[#This Row],[15]:[19]])</f>
        <v>3156</v>
      </c>
      <c r="U32" s="8">
        <f>SUM(Table3254[[#This Row],[20]:[24]])</f>
        <v>3120</v>
      </c>
      <c r="V32" s="8">
        <f>SUM(Table3254[[#This Row],[25]:[29]])</f>
        <v>3490</v>
      </c>
      <c r="W32" s="8">
        <f>SUM(Table3254[[#This Row],[30]:[34]])</f>
        <v>3967</v>
      </c>
      <c r="X32" s="8">
        <f>SUM(Table3254[[#This Row],[35]:[39]])</f>
        <v>3993</v>
      </c>
      <c r="Y32" s="8">
        <f>SUM(Table3254[[#This Row],[40]:[44]])</f>
        <v>3967</v>
      </c>
      <c r="Z32" s="8">
        <f>SUM(Table3254[[#This Row],[45]:[49]])</f>
        <v>3553</v>
      </c>
      <c r="AA32" s="8">
        <f>SUM(Table3254[[#This Row],[50]:[54]])</f>
        <v>4424</v>
      </c>
      <c r="AB32" s="8">
        <f>SUM(Table3254[[#This Row],[55]:[59]])</f>
        <v>4785</v>
      </c>
      <c r="AC32" s="8">
        <f>SUM(Table3254[[#This Row],[60]:[64]])</f>
        <v>4517</v>
      </c>
      <c r="AD32" s="8">
        <f>SUM(Table3254[[#This Row],[65]:[69]])</f>
        <v>3811</v>
      </c>
      <c r="AE32" s="8">
        <f>SUM(Table3254[[#This Row],[70]:[74]])</f>
        <v>3478</v>
      </c>
      <c r="AF32" s="8">
        <f>SUM(Table3254[[#This Row],[75]:[79]])</f>
        <v>3024</v>
      </c>
      <c r="AG32" s="8">
        <f>SUM(Table3254[[#This Row],[80]:[84]])</f>
        <v>1779</v>
      </c>
      <c r="AH32" s="8">
        <f>SUM(Table3254[[#This Row],[85]:[89]])</f>
        <v>1011</v>
      </c>
      <c r="AI32" s="8">
        <f>Table3254[[#This Row],[90]]</f>
        <v>446</v>
      </c>
      <c r="AJ32" s="9">
        <v>556</v>
      </c>
      <c r="AK32" s="8">
        <v>561</v>
      </c>
      <c r="AL32" s="8">
        <v>620</v>
      </c>
      <c r="AM32" s="8">
        <v>626</v>
      </c>
      <c r="AN32" s="8">
        <v>606</v>
      </c>
      <c r="AO32" s="8">
        <v>615</v>
      </c>
      <c r="AP32" s="8">
        <v>672</v>
      </c>
      <c r="AQ32" s="8">
        <v>688</v>
      </c>
      <c r="AR32" s="8">
        <v>691</v>
      </c>
      <c r="AS32" s="8">
        <v>711</v>
      </c>
      <c r="AT32" s="8">
        <v>710</v>
      </c>
      <c r="AU32" s="8">
        <v>752</v>
      </c>
      <c r="AV32" s="8">
        <v>733</v>
      </c>
      <c r="AW32" s="8">
        <v>733</v>
      </c>
      <c r="AX32" s="8">
        <v>672</v>
      </c>
      <c r="AY32" s="8">
        <v>630</v>
      </c>
      <c r="AZ32" s="8">
        <v>666</v>
      </c>
      <c r="BA32" s="8">
        <v>651</v>
      </c>
      <c r="BB32" s="8">
        <v>624</v>
      </c>
      <c r="BC32" s="8">
        <v>585</v>
      </c>
      <c r="BD32" s="8">
        <v>820</v>
      </c>
      <c r="BE32" s="8">
        <v>636</v>
      </c>
      <c r="BF32" s="8">
        <v>567</v>
      </c>
      <c r="BG32" s="8">
        <v>553</v>
      </c>
      <c r="BH32" s="8">
        <v>544</v>
      </c>
      <c r="BI32" s="8">
        <v>642</v>
      </c>
      <c r="BJ32" s="8">
        <v>703</v>
      </c>
      <c r="BK32" s="8">
        <v>673</v>
      </c>
      <c r="BL32" s="8">
        <v>707</v>
      </c>
      <c r="BM32" s="8">
        <v>765</v>
      </c>
      <c r="BN32" s="8">
        <v>750</v>
      </c>
      <c r="BO32" s="8">
        <v>789</v>
      </c>
      <c r="BP32" s="8">
        <v>775</v>
      </c>
      <c r="BQ32" s="8">
        <v>834</v>
      </c>
      <c r="BR32" s="8">
        <v>819</v>
      </c>
      <c r="BS32" s="8">
        <v>839</v>
      </c>
      <c r="BT32" s="8">
        <v>832</v>
      </c>
      <c r="BU32" s="8">
        <v>771</v>
      </c>
      <c r="BV32" s="8">
        <v>810</v>
      </c>
      <c r="BW32" s="8">
        <v>741</v>
      </c>
      <c r="BX32" s="8">
        <v>781</v>
      </c>
      <c r="BY32" s="8">
        <v>820</v>
      </c>
      <c r="BZ32" s="8">
        <v>774</v>
      </c>
      <c r="CA32" s="8">
        <v>792</v>
      </c>
      <c r="CB32" s="8">
        <v>800</v>
      </c>
      <c r="CC32" s="8">
        <v>708</v>
      </c>
      <c r="CD32" s="8">
        <v>701</v>
      </c>
      <c r="CE32" s="8">
        <v>693</v>
      </c>
      <c r="CF32" s="8">
        <v>684</v>
      </c>
      <c r="CG32" s="8">
        <v>767</v>
      </c>
      <c r="CH32" s="8">
        <v>794</v>
      </c>
      <c r="CI32" s="8">
        <v>844</v>
      </c>
      <c r="CJ32" s="8">
        <v>941</v>
      </c>
      <c r="CK32" s="8">
        <v>875</v>
      </c>
      <c r="CL32" s="8">
        <v>970</v>
      </c>
      <c r="CM32" s="8">
        <v>960</v>
      </c>
      <c r="CN32" s="8">
        <v>968</v>
      </c>
      <c r="CO32" s="8">
        <v>936</v>
      </c>
      <c r="CP32" s="8">
        <v>921</v>
      </c>
      <c r="CQ32" s="8">
        <v>1000</v>
      </c>
      <c r="CR32" s="8">
        <v>971</v>
      </c>
      <c r="CS32" s="8">
        <v>933</v>
      </c>
      <c r="CT32" s="8">
        <v>899</v>
      </c>
      <c r="CU32" s="8">
        <v>872</v>
      </c>
      <c r="CV32" s="8">
        <v>842</v>
      </c>
      <c r="CW32" s="8">
        <v>791</v>
      </c>
      <c r="CX32" s="8">
        <v>787</v>
      </c>
      <c r="CY32" s="8">
        <v>741</v>
      </c>
      <c r="CZ32" s="8">
        <v>779</v>
      </c>
      <c r="DA32" s="8">
        <v>713</v>
      </c>
      <c r="DB32" s="8">
        <v>710</v>
      </c>
      <c r="DC32" s="8">
        <v>693</v>
      </c>
      <c r="DD32" s="8">
        <v>744</v>
      </c>
      <c r="DE32" s="8">
        <v>659</v>
      </c>
      <c r="DF32" s="8">
        <v>672</v>
      </c>
      <c r="DG32" s="8">
        <v>703</v>
      </c>
      <c r="DH32" s="8">
        <v>738</v>
      </c>
      <c r="DI32" s="8">
        <v>544</v>
      </c>
      <c r="DJ32" s="8">
        <v>524</v>
      </c>
      <c r="DK32" s="8">
        <v>515</v>
      </c>
      <c r="DL32" s="8">
        <v>445</v>
      </c>
      <c r="DM32" s="8">
        <v>364</v>
      </c>
      <c r="DN32" s="8">
        <v>321</v>
      </c>
      <c r="DO32" s="8">
        <v>333</v>
      </c>
      <c r="DP32" s="8">
        <v>316</v>
      </c>
      <c r="DQ32" s="8">
        <v>238</v>
      </c>
      <c r="DR32" s="8">
        <v>265</v>
      </c>
      <c r="DS32" s="8">
        <v>208</v>
      </c>
      <c r="DT32" s="8">
        <v>168</v>
      </c>
      <c r="DU32" s="8">
        <v>132</v>
      </c>
      <c r="DV32" s="8">
        <v>446</v>
      </c>
      <c r="DW32" s="8">
        <f t="shared" si="0"/>
        <v>38342</v>
      </c>
      <c r="DX32" s="8">
        <f t="shared" si="1"/>
        <v>4329</v>
      </c>
      <c r="DY32" s="8">
        <f t="shared" si="2"/>
        <v>18970</v>
      </c>
      <c r="DZ32" s="8">
        <f t="shared" si="3"/>
        <v>13726</v>
      </c>
    </row>
    <row r="33" spans="1:130" x14ac:dyDescent="0.2">
      <c r="A33" t="s">
        <v>191</v>
      </c>
      <c r="B33" t="s">
        <v>194</v>
      </c>
      <c r="C33" t="s">
        <v>195</v>
      </c>
      <c r="D33" s="8">
        <f>SUM(Table3254[[#This Row],[0]:[90]])</f>
        <v>52749</v>
      </c>
      <c r="E33" s="9">
        <f>SUM(Table3254[[#This Row],[0]:[15]])</f>
        <v>5933</v>
      </c>
      <c r="F33" s="8">
        <f>SUM(Table3254[[#This Row],[16]:[64]])</f>
        <v>37773</v>
      </c>
      <c r="G33" s="8">
        <f>SUM(Table3254[[#This Row],[65]:[90]])</f>
        <v>9043</v>
      </c>
      <c r="H33" s="8">
        <f>SUM(Table3254[[#This Row],[85]:[90]])</f>
        <v>1149</v>
      </c>
      <c r="I33" s="9">
        <f>SUM(Table3254[[#This Row],[0]:[17]])</f>
        <v>6836</v>
      </c>
      <c r="J33" s="8">
        <f>SUM(Table3254[[#This Row],[18]:[64]])</f>
        <v>36870</v>
      </c>
      <c r="K33" s="9">
        <f>SUM(Table3254[[#This Row],[0]:[4]])</f>
        <v>1387</v>
      </c>
      <c r="L33" s="8">
        <f>SUM(Table3254[[#This Row],[5]:[15]])</f>
        <v>4546</v>
      </c>
      <c r="M33" s="8">
        <f>SUM(Table3254[[#This Row],[16]:[24]])</f>
        <v>18046</v>
      </c>
      <c r="N33" s="8">
        <f>SUM(Table3254[[#This Row],[25]:[49]])</f>
        <v>12256</v>
      </c>
      <c r="O33" s="8">
        <f>SUM(Table3254[[#This Row],[50]:[64]])</f>
        <v>7471</v>
      </c>
      <c r="P33" s="8">
        <f>SUM(Table3254[[#This Row],[65]:[74]])</f>
        <v>4449</v>
      </c>
      <c r="Q33" s="8">
        <f>SUM(Table3254[[#This Row],[75]:[84]])</f>
        <v>3445</v>
      </c>
      <c r="R33" s="9">
        <f>SUM(Table3254[[#This Row],[5]:[9]])</f>
        <v>1908</v>
      </c>
      <c r="S33" s="8">
        <f>SUM(Table3254[[#This Row],[10]:[14]])</f>
        <v>2176</v>
      </c>
      <c r="T33" s="8">
        <f>SUM(Table3254[[#This Row],[15]:[19]])</f>
        <v>5856</v>
      </c>
      <c r="U33" s="8">
        <f>SUM(Table3254[[#This Row],[20]:[24]])</f>
        <v>12652</v>
      </c>
      <c r="V33" s="8">
        <f>SUM(Table3254[[#This Row],[25]:[29]])</f>
        <v>2405</v>
      </c>
      <c r="W33" s="8">
        <f>SUM(Table3254[[#This Row],[30]:[34]])</f>
        <v>2343</v>
      </c>
      <c r="X33" s="8">
        <f>SUM(Table3254[[#This Row],[35]:[39]])</f>
        <v>2639</v>
      </c>
      <c r="Y33" s="8">
        <f>SUM(Table3254[[#This Row],[40]:[44]])</f>
        <v>2574</v>
      </c>
      <c r="Z33" s="8">
        <f>SUM(Table3254[[#This Row],[45]:[49]])</f>
        <v>2295</v>
      </c>
      <c r="AA33" s="8">
        <f>SUM(Table3254[[#This Row],[50]:[54]])</f>
        <v>2614</v>
      </c>
      <c r="AB33" s="8">
        <f>SUM(Table3254[[#This Row],[55]:[59]])</f>
        <v>2437</v>
      </c>
      <c r="AC33" s="8">
        <f>SUM(Table3254[[#This Row],[60]:[64]])</f>
        <v>2420</v>
      </c>
      <c r="AD33" s="8">
        <f>SUM(Table3254[[#This Row],[65]:[69]])</f>
        <v>2207</v>
      </c>
      <c r="AE33" s="8">
        <f>SUM(Table3254[[#This Row],[70]:[74]])</f>
        <v>2242</v>
      </c>
      <c r="AF33" s="8">
        <f>SUM(Table3254[[#This Row],[75]:[79]])</f>
        <v>2180</v>
      </c>
      <c r="AG33" s="8">
        <f>SUM(Table3254[[#This Row],[80]:[84]])</f>
        <v>1265</v>
      </c>
      <c r="AH33" s="8">
        <f>SUM(Table3254[[#This Row],[85]:[89]])</f>
        <v>773</v>
      </c>
      <c r="AI33" s="8">
        <f>Table3254[[#This Row],[90]]</f>
        <v>376</v>
      </c>
      <c r="AJ33" s="9">
        <v>239</v>
      </c>
      <c r="AK33" s="8">
        <v>287</v>
      </c>
      <c r="AL33" s="8">
        <v>269</v>
      </c>
      <c r="AM33" s="8">
        <v>298</v>
      </c>
      <c r="AN33" s="8">
        <v>294</v>
      </c>
      <c r="AO33" s="8">
        <v>351</v>
      </c>
      <c r="AP33" s="8">
        <v>380</v>
      </c>
      <c r="AQ33" s="8">
        <v>370</v>
      </c>
      <c r="AR33" s="8">
        <v>404</v>
      </c>
      <c r="AS33" s="8">
        <v>403</v>
      </c>
      <c r="AT33" s="8">
        <v>429</v>
      </c>
      <c r="AU33" s="8">
        <v>447</v>
      </c>
      <c r="AV33" s="8">
        <v>409</v>
      </c>
      <c r="AW33" s="8">
        <v>467</v>
      </c>
      <c r="AX33" s="8">
        <v>424</v>
      </c>
      <c r="AY33" s="8">
        <v>462</v>
      </c>
      <c r="AZ33" s="8">
        <v>473</v>
      </c>
      <c r="BA33" s="8">
        <v>430</v>
      </c>
      <c r="BB33" s="8">
        <v>1017</v>
      </c>
      <c r="BC33" s="8">
        <v>3474</v>
      </c>
      <c r="BD33" s="8">
        <v>4004</v>
      </c>
      <c r="BE33" s="8">
        <v>3380</v>
      </c>
      <c r="BF33" s="8">
        <v>2157</v>
      </c>
      <c r="BG33" s="8">
        <v>1665</v>
      </c>
      <c r="BH33" s="8">
        <v>1446</v>
      </c>
      <c r="BI33" s="8">
        <v>552</v>
      </c>
      <c r="BJ33" s="8">
        <v>514</v>
      </c>
      <c r="BK33" s="8">
        <v>478</v>
      </c>
      <c r="BL33" s="8">
        <v>453</v>
      </c>
      <c r="BM33" s="8">
        <v>408</v>
      </c>
      <c r="BN33" s="8">
        <v>445</v>
      </c>
      <c r="BO33" s="8">
        <v>470</v>
      </c>
      <c r="BP33" s="8">
        <v>491</v>
      </c>
      <c r="BQ33" s="8">
        <v>461</v>
      </c>
      <c r="BR33" s="8">
        <v>476</v>
      </c>
      <c r="BS33" s="8">
        <v>525</v>
      </c>
      <c r="BT33" s="8">
        <v>517</v>
      </c>
      <c r="BU33" s="8">
        <v>541</v>
      </c>
      <c r="BV33" s="8">
        <v>520</v>
      </c>
      <c r="BW33" s="8">
        <v>536</v>
      </c>
      <c r="BX33" s="8">
        <v>517</v>
      </c>
      <c r="BY33" s="8">
        <v>534</v>
      </c>
      <c r="BZ33" s="8">
        <v>476</v>
      </c>
      <c r="CA33" s="8">
        <v>521</v>
      </c>
      <c r="CB33" s="8">
        <v>526</v>
      </c>
      <c r="CC33" s="8">
        <v>494</v>
      </c>
      <c r="CD33" s="8">
        <v>432</v>
      </c>
      <c r="CE33" s="8">
        <v>454</v>
      </c>
      <c r="CF33" s="8">
        <v>479</v>
      </c>
      <c r="CG33" s="8">
        <v>436</v>
      </c>
      <c r="CH33" s="8">
        <v>533</v>
      </c>
      <c r="CI33" s="8">
        <v>530</v>
      </c>
      <c r="CJ33" s="8">
        <v>540</v>
      </c>
      <c r="CK33" s="8">
        <v>526</v>
      </c>
      <c r="CL33" s="8">
        <v>485</v>
      </c>
      <c r="CM33" s="8">
        <v>479</v>
      </c>
      <c r="CN33" s="8">
        <v>506</v>
      </c>
      <c r="CO33" s="8">
        <v>476</v>
      </c>
      <c r="CP33" s="8">
        <v>476</v>
      </c>
      <c r="CQ33" s="8">
        <v>500</v>
      </c>
      <c r="CR33" s="8">
        <v>476</v>
      </c>
      <c r="CS33" s="8">
        <v>548</v>
      </c>
      <c r="CT33" s="8">
        <v>459</v>
      </c>
      <c r="CU33" s="8">
        <v>480</v>
      </c>
      <c r="CV33" s="8">
        <v>457</v>
      </c>
      <c r="CW33" s="8">
        <v>464</v>
      </c>
      <c r="CX33" s="8">
        <v>453</v>
      </c>
      <c r="CY33" s="8">
        <v>479</v>
      </c>
      <c r="CZ33" s="8">
        <v>395</v>
      </c>
      <c r="DA33" s="8">
        <v>416</v>
      </c>
      <c r="DB33" s="8">
        <v>456</v>
      </c>
      <c r="DC33" s="8">
        <v>438</v>
      </c>
      <c r="DD33" s="8">
        <v>431</v>
      </c>
      <c r="DE33" s="8">
        <v>456</v>
      </c>
      <c r="DF33" s="8">
        <v>461</v>
      </c>
      <c r="DG33" s="8">
        <v>487</v>
      </c>
      <c r="DH33" s="8">
        <v>549</v>
      </c>
      <c r="DI33" s="8">
        <v>367</v>
      </c>
      <c r="DJ33" s="8">
        <v>383</v>
      </c>
      <c r="DK33" s="8">
        <v>394</v>
      </c>
      <c r="DL33" s="8">
        <v>301</v>
      </c>
      <c r="DM33" s="8">
        <v>247</v>
      </c>
      <c r="DN33" s="8">
        <v>249</v>
      </c>
      <c r="DO33" s="8">
        <v>244</v>
      </c>
      <c r="DP33" s="8">
        <v>224</v>
      </c>
      <c r="DQ33" s="8">
        <v>197</v>
      </c>
      <c r="DR33" s="8">
        <v>199</v>
      </c>
      <c r="DS33" s="8">
        <v>161</v>
      </c>
      <c r="DT33" s="8">
        <v>116</v>
      </c>
      <c r="DU33" s="8">
        <v>100</v>
      </c>
      <c r="DV33" s="8">
        <v>376</v>
      </c>
      <c r="DW33" s="8">
        <f t="shared" si="0"/>
        <v>37773</v>
      </c>
      <c r="DX33" s="8">
        <f t="shared" si="1"/>
        <v>17143</v>
      </c>
      <c r="DY33" s="8">
        <f t="shared" si="2"/>
        <v>12256</v>
      </c>
      <c r="DZ33" s="8">
        <f t="shared" si="3"/>
        <v>7471</v>
      </c>
    </row>
    <row r="34" spans="1:130" x14ac:dyDescent="0.2">
      <c r="A34" t="s">
        <v>191</v>
      </c>
      <c r="B34" t="s">
        <v>196</v>
      </c>
      <c r="C34" t="s">
        <v>197</v>
      </c>
      <c r="D34" s="8">
        <f>SUM(Table3254[[#This Row],[0]:[90]])</f>
        <v>96195</v>
      </c>
      <c r="E34" s="9">
        <f>SUM(Table3254[[#This Row],[0]:[15]])</f>
        <v>16998</v>
      </c>
      <c r="F34" s="8">
        <f>SUM(Table3254[[#This Row],[16]:[64]])</f>
        <v>59334</v>
      </c>
      <c r="G34" s="8">
        <f>SUM(Table3254[[#This Row],[65]:[90]])</f>
        <v>19863</v>
      </c>
      <c r="H34" s="8">
        <f>SUM(Table3254[[#This Row],[85]:[90]])</f>
        <v>2418</v>
      </c>
      <c r="I34" s="9">
        <f>SUM(Table3254[[#This Row],[0]:[17]])</f>
        <v>19212</v>
      </c>
      <c r="J34" s="8">
        <f>SUM(Table3254[[#This Row],[18]:[64]])</f>
        <v>57120</v>
      </c>
      <c r="K34" s="9">
        <f>SUM(Table3254[[#This Row],[0]:[4]])</f>
        <v>4713</v>
      </c>
      <c r="L34" s="8">
        <f>SUM(Table3254[[#This Row],[5]:[15]])</f>
        <v>12285</v>
      </c>
      <c r="M34" s="8">
        <f>SUM(Table3254[[#This Row],[16]:[24]])</f>
        <v>9566</v>
      </c>
      <c r="N34" s="8">
        <f>SUM(Table3254[[#This Row],[25]:[49]])</f>
        <v>28829</v>
      </c>
      <c r="O34" s="8">
        <f>SUM(Table3254[[#This Row],[50]:[64]])</f>
        <v>20939</v>
      </c>
      <c r="P34" s="8">
        <f>SUM(Table3254[[#This Row],[65]:[74]])</f>
        <v>10687</v>
      </c>
      <c r="Q34" s="8">
        <f>SUM(Table3254[[#This Row],[75]:[84]])</f>
        <v>6758</v>
      </c>
      <c r="R34" s="9">
        <f>SUM(Table3254[[#This Row],[5]:[9]])</f>
        <v>5333</v>
      </c>
      <c r="S34" s="8">
        <f>SUM(Table3254[[#This Row],[10]:[14]])</f>
        <v>5773</v>
      </c>
      <c r="T34" s="8">
        <f>SUM(Table3254[[#This Row],[15]:[19]])</f>
        <v>5597</v>
      </c>
      <c r="U34" s="8">
        <f>SUM(Table3254[[#This Row],[20]:[24]])</f>
        <v>5148</v>
      </c>
      <c r="V34" s="8">
        <f>SUM(Table3254[[#This Row],[25]:[29]])</f>
        <v>5558</v>
      </c>
      <c r="W34" s="8">
        <f>SUM(Table3254[[#This Row],[30]:[34]])</f>
        <v>5981</v>
      </c>
      <c r="X34" s="8">
        <f>SUM(Table3254[[#This Row],[35]:[39]])</f>
        <v>6162</v>
      </c>
      <c r="Y34" s="8">
        <f>SUM(Table3254[[#This Row],[40]:[44]])</f>
        <v>5883</v>
      </c>
      <c r="Z34" s="8">
        <f>SUM(Table3254[[#This Row],[45]:[49]])</f>
        <v>5245</v>
      </c>
      <c r="AA34" s="8">
        <f>SUM(Table3254[[#This Row],[50]:[54]])</f>
        <v>6543</v>
      </c>
      <c r="AB34" s="8">
        <f>SUM(Table3254[[#This Row],[55]:[59]])</f>
        <v>7371</v>
      </c>
      <c r="AC34" s="8">
        <f>SUM(Table3254[[#This Row],[60]:[64]])</f>
        <v>7025</v>
      </c>
      <c r="AD34" s="8">
        <f>SUM(Table3254[[#This Row],[65]:[69]])</f>
        <v>5941</v>
      </c>
      <c r="AE34" s="8">
        <f>SUM(Table3254[[#This Row],[70]:[74]])</f>
        <v>4746</v>
      </c>
      <c r="AF34" s="8">
        <f>SUM(Table3254[[#This Row],[75]:[79]])</f>
        <v>4177</v>
      </c>
      <c r="AG34" s="8">
        <f>SUM(Table3254[[#This Row],[80]:[84]])</f>
        <v>2581</v>
      </c>
      <c r="AH34" s="8">
        <f>SUM(Table3254[[#This Row],[85]:[89]])</f>
        <v>1634</v>
      </c>
      <c r="AI34" s="8">
        <f>Table3254[[#This Row],[90]]</f>
        <v>784</v>
      </c>
      <c r="AJ34" s="9">
        <v>840</v>
      </c>
      <c r="AK34" s="8">
        <v>935</v>
      </c>
      <c r="AL34" s="8">
        <v>935</v>
      </c>
      <c r="AM34" s="8">
        <v>971</v>
      </c>
      <c r="AN34" s="8">
        <v>1032</v>
      </c>
      <c r="AO34" s="8">
        <v>1027</v>
      </c>
      <c r="AP34" s="8">
        <v>1037</v>
      </c>
      <c r="AQ34" s="8">
        <v>1141</v>
      </c>
      <c r="AR34" s="8">
        <v>1051</v>
      </c>
      <c r="AS34" s="8">
        <v>1077</v>
      </c>
      <c r="AT34" s="8">
        <v>1188</v>
      </c>
      <c r="AU34" s="8">
        <v>1117</v>
      </c>
      <c r="AV34" s="8">
        <v>1223</v>
      </c>
      <c r="AW34" s="8">
        <v>1157</v>
      </c>
      <c r="AX34" s="8">
        <v>1088</v>
      </c>
      <c r="AY34" s="8">
        <v>1179</v>
      </c>
      <c r="AZ34" s="8">
        <v>1125</v>
      </c>
      <c r="BA34" s="8">
        <v>1089</v>
      </c>
      <c r="BB34" s="8">
        <v>1176</v>
      </c>
      <c r="BC34" s="8">
        <v>1028</v>
      </c>
      <c r="BD34" s="8">
        <v>1264</v>
      </c>
      <c r="BE34" s="8">
        <v>1124</v>
      </c>
      <c r="BF34" s="8">
        <v>987</v>
      </c>
      <c r="BG34" s="8">
        <v>874</v>
      </c>
      <c r="BH34" s="8">
        <v>899</v>
      </c>
      <c r="BI34" s="8">
        <v>1061</v>
      </c>
      <c r="BJ34" s="8">
        <v>1094</v>
      </c>
      <c r="BK34" s="8">
        <v>1147</v>
      </c>
      <c r="BL34" s="8">
        <v>1151</v>
      </c>
      <c r="BM34" s="8">
        <v>1105</v>
      </c>
      <c r="BN34" s="8">
        <v>1205</v>
      </c>
      <c r="BO34" s="8">
        <v>1185</v>
      </c>
      <c r="BP34" s="8">
        <v>1267</v>
      </c>
      <c r="BQ34" s="8">
        <v>1179</v>
      </c>
      <c r="BR34" s="8">
        <v>1145</v>
      </c>
      <c r="BS34" s="8">
        <v>1247</v>
      </c>
      <c r="BT34" s="8">
        <v>1242</v>
      </c>
      <c r="BU34" s="8">
        <v>1235</v>
      </c>
      <c r="BV34" s="8">
        <v>1197</v>
      </c>
      <c r="BW34" s="8">
        <v>1241</v>
      </c>
      <c r="BX34" s="8">
        <v>1161</v>
      </c>
      <c r="BY34" s="8">
        <v>1178</v>
      </c>
      <c r="BZ34" s="8">
        <v>1190</v>
      </c>
      <c r="CA34" s="8">
        <v>1205</v>
      </c>
      <c r="CB34" s="8">
        <v>1149</v>
      </c>
      <c r="CC34" s="8">
        <v>1046</v>
      </c>
      <c r="CD34" s="8">
        <v>990</v>
      </c>
      <c r="CE34" s="8">
        <v>1063</v>
      </c>
      <c r="CF34" s="8">
        <v>1026</v>
      </c>
      <c r="CG34" s="8">
        <v>1120</v>
      </c>
      <c r="CH34" s="8">
        <v>1188</v>
      </c>
      <c r="CI34" s="8">
        <v>1295</v>
      </c>
      <c r="CJ34" s="8">
        <v>1422</v>
      </c>
      <c r="CK34" s="8">
        <v>1270</v>
      </c>
      <c r="CL34" s="8">
        <v>1368</v>
      </c>
      <c r="CM34" s="8">
        <v>1437</v>
      </c>
      <c r="CN34" s="8">
        <v>1490</v>
      </c>
      <c r="CO34" s="8">
        <v>1447</v>
      </c>
      <c r="CP34" s="8">
        <v>1525</v>
      </c>
      <c r="CQ34" s="8">
        <v>1472</v>
      </c>
      <c r="CR34" s="8">
        <v>1411</v>
      </c>
      <c r="CS34" s="8">
        <v>1471</v>
      </c>
      <c r="CT34" s="8">
        <v>1398</v>
      </c>
      <c r="CU34" s="8">
        <v>1315</v>
      </c>
      <c r="CV34" s="8">
        <v>1430</v>
      </c>
      <c r="CW34" s="8">
        <v>1304</v>
      </c>
      <c r="CX34" s="8">
        <v>1187</v>
      </c>
      <c r="CY34" s="8">
        <v>1177</v>
      </c>
      <c r="CZ34" s="8">
        <v>1123</v>
      </c>
      <c r="DA34" s="8">
        <v>1150</v>
      </c>
      <c r="DB34" s="8">
        <v>985</v>
      </c>
      <c r="DC34" s="8">
        <v>901</v>
      </c>
      <c r="DD34" s="8">
        <v>1000</v>
      </c>
      <c r="DE34" s="8">
        <v>921</v>
      </c>
      <c r="DF34" s="8">
        <v>939</v>
      </c>
      <c r="DG34" s="8">
        <v>920</v>
      </c>
      <c r="DH34" s="8">
        <v>962</v>
      </c>
      <c r="DI34" s="8">
        <v>777</v>
      </c>
      <c r="DJ34" s="8">
        <v>770</v>
      </c>
      <c r="DK34" s="8">
        <v>748</v>
      </c>
      <c r="DL34" s="8">
        <v>563</v>
      </c>
      <c r="DM34" s="8">
        <v>566</v>
      </c>
      <c r="DN34" s="8">
        <v>514</v>
      </c>
      <c r="DO34" s="8">
        <v>471</v>
      </c>
      <c r="DP34" s="8">
        <v>467</v>
      </c>
      <c r="DQ34" s="8">
        <v>416</v>
      </c>
      <c r="DR34" s="8">
        <v>357</v>
      </c>
      <c r="DS34" s="8">
        <v>325</v>
      </c>
      <c r="DT34" s="8">
        <v>310</v>
      </c>
      <c r="DU34" s="8">
        <v>226</v>
      </c>
      <c r="DV34" s="8">
        <v>784</v>
      </c>
      <c r="DW34" s="8">
        <f t="shared" si="0"/>
        <v>59334</v>
      </c>
      <c r="DX34" s="8">
        <f t="shared" si="1"/>
        <v>7352</v>
      </c>
      <c r="DY34" s="8">
        <f t="shared" si="2"/>
        <v>28829</v>
      </c>
      <c r="DZ34" s="8">
        <f t="shared" si="3"/>
        <v>20939</v>
      </c>
    </row>
    <row r="35" spans="1:130" x14ac:dyDescent="0.2">
      <c r="A35" t="s">
        <v>191</v>
      </c>
      <c r="B35" t="s">
        <v>198</v>
      </c>
      <c r="C35" t="s">
        <v>199</v>
      </c>
      <c r="D35" s="8">
        <f>SUM(Table3254[[#This Row],[0]:[90]])</f>
        <v>67033</v>
      </c>
      <c r="E35" s="9">
        <f>SUM(Table3254[[#This Row],[0]:[15]])</f>
        <v>11924</v>
      </c>
      <c r="F35" s="8">
        <f>SUM(Table3254[[#This Row],[16]:[64]])</f>
        <v>40633</v>
      </c>
      <c r="G35" s="8">
        <f>SUM(Table3254[[#This Row],[65]:[90]])</f>
        <v>14476</v>
      </c>
      <c r="H35" s="8">
        <f>SUM(Table3254[[#This Row],[85]:[90]])</f>
        <v>1484</v>
      </c>
      <c r="I35" s="9">
        <f>SUM(Table3254[[#This Row],[0]:[17]])</f>
        <v>13369</v>
      </c>
      <c r="J35" s="8">
        <f>SUM(Table3254[[#This Row],[18]:[64]])</f>
        <v>39188</v>
      </c>
      <c r="K35" s="9">
        <f>SUM(Table3254[[#This Row],[0]:[4]])</f>
        <v>3538</v>
      </c>
      <c r="L35" s="8">
        <f>SUM(Table3254[[#This Row],[5]:[15]])</f>
        <v>8386</v>
      </c>
      <c r="M35" s="8">
        <f>SUM(Table3254[[#This Row],[16]:[24]])</f>
        <v>6567</v>
      </c>
      <c r="N35" s="8">
        <f>SUM(Table3254[[#This Row],[25]:[49]])</f>
        <v>19827</v>
      </c>
      <c r="O35" s="8">
        <f>SUM(Table3254[[#This Row],[50]:[64]])</f>
        <v>14239</v>
      </c>
      <c r="P35" s="8">
        <f>SUM(Table3254[[#This Row],[65]:[74]])</f>
        <v>8040</v>
      </c>
      <c r="Q35" s="8">
        <f>SUM(Table3254[[#This Row],[75]:[84]])</f>
        <v>4952</v>
      </c>
      <c r="R35" s="9">
        <f>SUM(Table3254[[#This Row],[5]:[9]])</f>
        <v>3672</v>
      </c>
      <c r="S35" s="8">
        <f>SUM(Table3254[[#This Row],[10]:[14]])</f>
        <v>3875</v>
      </c>
      <c r="T35" s="8">
        <f>SUM(Table3254[[#This Row],[15]:[19]])</f>
        <v>3761</v>
      </c>
      <c r="U35" s="8">
        <f>SUM(Table3254[[#This Row],[20]:[24]])</f>
        <v>3645</v>
      </c>
      <c r="V35" s="8">
        <f>SUM(Table3254[[#This Row],[25]:[29]])</f>
        <v>3691</v>
      </c>
      <c r="W35" s="8">
        <f>SUM(Table3254[[#This Row],[30]:[34]])</f>
        <v>4325</v>
      </c>
      <c r="X35" s="8">
        <f>SUM(Table3254[[#This Row],[35]:[39]])</f>
        <v>4115</v>
      </c>
      <c r="Y35" s="8">
        <f>SUM(Table3254[[#This Row],[40]:[44]])</f>
        <v>4064</v>
      </c>
      <c r="Z35" s="8">
        <f>SUM(Table3254[[#This Row],[45]:[49]])</f>
        <v>3632</v>
      </c>
      <c r="AA35" s="8">
        <f>SUM(Table3254[[#This Row],[50]:[54]])</f>
        <v>4512</v>
      </c>
      <c r="AB35" s="8">
        <f>SUM(Table3254[[#This Row],[55]:[59]])</f>
        <v>5156</v>
      </c>
      <c r="AC35" s="8">
        <f>SUM(Table3254[[#This Row],[60]:[64]])</f>
        <v>4571</v>
      </c>
      <c r="AD35" s="8">
        <f>SUM(Table3254[[#This Row],[65]:[69]])</f>
        <v>4196</v>
      </c>
      <c r="AE35" s="8">
        <f>SUM(Table3254[[#This Row],[70]:[74]])</f>
        <v>3844</v>
      </c>
      <c r="AF35" s="8">
        <f>SUM(Table3254[[#This Row],[75]:[79]])</f>
        <v>3135</v>
      </c>
      <c r="AG35" s="8">
        <f>SUM(Table3254[[#This Row],[80]:[84]])</f>
        <v>1817</v>
      </c>
      <c r="AH35" s="8">
        <f>SUM(Table3254[[#This Row],[85]:[89]])</f>
        <v>988</v>
      </c>
      <c r="AI35" s="8">
        <f>Table3254[[#This Row],[90]]</f>
        <v>496</v>
      </c>
      <c r="AJ35" s="9">
        <v>665</v>
      </c>
      <c r="AK35" s="8">
        <v>701</v>
      </c>
      <c r="AL35" s="8">
        <v>721</v>
      </c>
      <c r="AM35" s="8">
        <v>721</v>
      </c>
      <c r="AN35" s="8">
        <v>730</v>
      </c>
      <c r="AO35" s="8">
        <v>699</v>
      </c>
      <c r="AP35" s="8">
        <v>728</v>
      </c>
      <c r="AQ35" s="8">
        <v>749</v>
      </c>
      <c r="AR35" s="8">
        <v>747</v>
      </c>
      <c r="AS35" s="8">
        <v>749</v>
      </c>
      <c r="AT35" s="8">
        <v>752</v>
      </c>
      <c r="AU35" s="8">
        <v>790</v>
      </c>
      <c r="AV35" s="8">
        <v>790</v>
      </c>
      <c r="AW35" s="8">
        <v>798</v>
      </c>
      <c r="AX35" s="8">
        <v>745</v>
      </c>
      <c r="AY35" s="8">
        <v>839</v>
      </c>
      <c r="AZ35" s="8">
        <v>731</v>
      </c>
      <c r="BA35" s="8">
        <v>714</v>
      </c>
      <c r="BB35" s="8">
        <v>735</v>
      </c>
      <c r="BC35" s="8">
        <v>742</v>
      </c>
      <c r="BD35" s="8">
        <v>956</v>
      </c>
      <c r="BE35" s="8">
        <v>743</v>
      </c>
      <c r="BF35" s="8">
        <v>663</v>
      </c>
      <c r="BG35" s="8">
        <v>645</v>
      </c>
      <c r="BH35" s="8">
        <v>638</v>
      </c>
      <c r="BI35" s="8">
        <v>704</v>
      </c>
      <c r="BJ35" s="8">
        <v>736</v>
      </c>
      <c r="BK35" s="8">
        <v>738</v>
      </c>
      <c r="BL35" s="8">
        <v>746</v>
      </c>
      <c r="BM35" s="8">
        <v>767</v>
      </c>
      <c r="BN35" s="8">
        <v>847</v>
      </c>
      <c r="BO35" s="8">
        <v>840</v>
      </c>
      <c r="BP35" s="8">
        <v>860</v>
      </c>
      <c r="BQ35" s="8">
        <v>891</v>
      </c>
      <c r="BR35" s="8">
        <v>887</v>
      </c>
      <c r="BS35" s="8">
        <v>857</v>
      </c>
      <c r="BT35" s="8">
        <v>797</v>
      </c>
      <c r="BU35" s="8">
        <v>889</v>
      </c>
      <c r="BV35" s="8">
        <v>795</v>
      </c>
      <c r="BW35" s="8">
        <v>777</v>
      </c>
      <c r="BX35" s="8">
        <v>834</v>
      </c>
      <c r="BY35" s="8">
        <v>782</v>
      </c>
      <c r="BZ35" s="8">
        <v>839</v>
      </c>
      <c r="CA35" s="8">
        <v>768</v>
      </c>
      <c r="CB35" s="8">
        <v>841</v>
      </c>
      <c r="CC35" s="8">
        <v>730</v>
      </c>
      <c r="CD35" s="8">
        <v>657</v>
      </c>
      <c r="CE35" s="8">
        <v>721</v>
      </c>
      <c r="CF35" s="8">
        <v>777</v>
      </c>
      <c r="CG35" s="8">
        <v>747</v>
      </c>
      <c r="CH35" s="8">
        <v>864</v>
      </c>
      <c r="CI35" s="8">
        <v>895</v>
      </c>
      <c r="CJ35" s="8">
        <v>897</v>
      </c>
      <c r="CK35" s="8">
        <v>913</v>
      </c>
      <c r="CL35" s="8">
        <v>943</v>
      </c>
      <c r="CM35" s="8">
        <v>1053</v>
      </c>
      <c r="CN35" s="8">
        <v>1070</v>
      </c>
      <c r="CO35" s="8">
        <v>1021</v>
      </c>
      <c r="CP35" s="8">
        <v>1036</v>
      </c>
      <c r="CQ35" s="8">
        <v>976</v>
      </c>
      <c r="CR35" s="8">
        <v>954</v>
      </c>
      <c r="CS35" s="8">
        <v>979</v>
      </c>
      <c r="CT35" s="8">
        <v>942</v>
      </c>
      <c r="CU35" s="8">
        <v>837</v>
      </c>
      <c r="CV35" s="8">
        <v>859</v>
      </c>
      <c r="CW35" s="8">
        <v>917</v>
      </c>
      <c r="CX35" s="8">
        <v>833</v>
      </c>
      <c r="CY35" s="8">
        <v>844</v>
      </c>
      <c r="CZ35" s="8">
        <v>815</v>
      </c>
      <c r="DA35" s="8">
        <v>787</v>
      </c>
      <c r="DB35" s="8">
        <v>812</v>
      </c>
      <c r="DC35" s="8">
        <v>759</v>
      </c>
      <c r="DD35" s="8">
        <v>749</v>
      </c>
      <c r="DE35" s="8">
        <v>786</v>
      </c>
      <c r="DF35" s="8">
        <v>738</v>
      </c>
      <c r="DG35" s="8">
        <v>719</v>
      </c>
      <c r="DH35" s="8">
        <v>791</v>
      </c>
      <c r="DI35" s="8">
        <v>604</v>
      </c>
      <c r="DJ35" s="8">
        <v>517</v>
      </c>
      <c r="DK35" s="8">
        <v>504</v>
      </c>
      <c r="DL35" s="8">
        <v>441</v>
      </c>
      <c r="DM35" s="8">
        <v>409</v>
      </c>
      <c r="DN35" s="8">
        <v>335</v>
      </c>
      <c r="DO35" s="8">
        <v>342</v>
      </c>
      <c r="DP35" s="8">
        <v>290</v>
      </c>
      <c r="DQ35" s="8">
        <v>246</v>
      </c>
      <c r="DR35" s="8">
        <v>239</v>
      </c>
      <c r="DS35" s="8">
        <v>176</v>
      </c>
      <c r="DT35" s="8">
        <v>189</v>
      </c>
      <c r="DU35" s="8">
        <v>138</v>
      </c>
      <c r="DV35" s="8">
        <v>496</v>
      </c>
      <c r="DW35" s="8">
        <f t="shared" si="0"/>
        <v>40633</v>
      </c>
      <c r="DX35" s="8">
        <f t="shared" si="1"/>
        <v>5122</v>
      </c>
      <c r="DY35" s="8">
        <f t="shared" si="2"/>
        <v>19827</v>
      </c>
      <c r="DZ35" s="8">
        <f t="shared" si="3"/>
        <v>14239</v>
      </c>
    </row>
    <row r="36" spans="1:130" x14ac:dyDescent="0.2">
      <c r="A36" t="s">
        <v>191</v>
      </c>
      <c r="B36" t="s">
        <v>200</v>
      </c>
      <c r="C36" t="s">
        <v>201</v>
      </c>
      <c r="D36" s="8">
        <f>SUM(Table3254[[#This Row],[0]:[90]])</f>
        <v>55474</v>
      </c>
      <c r="E36" s="9">
        <f>SUM(Table3254[[#This Row],[0]:[15]])</f>
        <v>8863</v>
      </c>
      <c r="F36" s="8">
        <f>SUM(Table3254[[#This Row],[16]:[64]])</f>
        <v>33869</v>
      </c>
      <c r="G36" s="8">
        <f>SUM(Table3254[[#This Row],[65]:[90]])</f>
        <v>12742</v>
      </c>
      <c r="H36" s="8">
        <f>SUM(Table3254[[#This Row],[85]:[90]])</f>
        <v>1676</v>
      </c>
      <c r="I36" s="9">
        <f>SUM(Table3254[[#This Row],[0]:[17]])</f>
        <v>10153</v>
      </c>
      <c r="J36" s="8">
        <f>SUM(Table3254[[#This Row],[18]:[64]])</f>
        <v>32579</v>
      </c>
      <c r="K36" s="9">
        <f>SUM(Table3254[[#This Row],[0]:[4]])</f>
        <v>2473</v>
      </c>
      <c r="L36" s="8">
        <f>SUM(Table3254[[#This Row],[5]:[15]])</f>
        <v>6390</v>
      </c>
      <c r="M36" s="8">
        <f>SUM(Table3254[[#This Row],[16]:[24]])</f>
        <v>5199</v>
      </c>
      <c r="N36" s="8">
        <f>SUM(Table3254[[#This Row],[25]:[49]])</f>
        <v>15935</v>
      </c>
      <c r="O36" s="8">
        <f>SUM(Table3254[[#This Row],[50]:[64]])</f>
        <v>12735</v>
      </c>
      <c r="P36" s="8">
        <f>SUM(Table3254[[#This Row],[65]:[74]])</f>
        <v>6503</v>
      </c>
      <c r="Q36" s="8">
        <f>SUM(Table3254[[#This Row],[75]:[84]])</f>
        <v>4563</v>
      </c>
      <c r="R36" s="9">
        <f>SUM(Table3254[[#This Row],[5]:[9]])</f>
        <v>2853</v>
      </c>
      <c r="S36" s="8">
        <f>SUM(Table3254[[#This Row],[10]:[14]])</f>
        <v>2906</v>
      </c>
      <c r="T36" s="8">
        <f>SUM(Table3254[[#This Row],[15]:[19]])</f>
        <v>3018</v>
      </c>
      <c r="U36" s="8">
        <f>SUM(Table3254[[#This Row],[20]:[24]])</f>
        <v>2812</v>
      </c>
      <c r="V36" s="8">
        <f>SUM(Table3254[[#This Row],[25]:[29]])</f>
        <v>3190</v>
      </c>
      <c r="W36" s="8">
        <f>SUM(Table3254[[#This Row],[30]:[34]])</f>
        <v>3244</v>
      </c>
      <c r="X36" s="8">
        <f>SUM(Table3254[[#This Row],[35]:[39]])</f>
        <v>3259</v>
      </c>
      <c r="Y36" s="8">
        <f>SUM(Table3254[[#This Row],[40]:[44]])</f>
        <v>3267</v>
      </c>
      <c r="Z36" s="8">
        <f>SUM(Table3254[[#This Row],[45]:[49]])</f>
        <v>2975</v>
      </c>
      <c r="AA36" s="8">
        <f>SUM(Table3254[[#This Row],[50]:[54]])</f>
        <v>4124</v>
      </c>
      <c r="AB36" s="8">
        <f>SUM(Table3254[[#This Row],[55]:[59]])</f>
        <v>4524</v>
      </c>
      <c r="AC36" s="8">
        <f>SUM(Table3254[[#This Row],[60]:[64]])</f>
        <v>4087</v>
      </c>
      <c r="AD36" s="8">
        <f>SUM(Table3254[[#This Row],[65]:[69]])</f>
        <v>3429</v>
      </c>
      <c r="AE36" s="8">
        <f>SUM(Table3254[[#This Row],[70]:[74]])</f>
        <v>3074</v>
      </c>
      <c r="AF36" s="8">
        <f>SUM(Table3254[[#This Row],[75]:[79]])</f>
        <v>2908</v>
      </c>
      <c r="AG36" s="8">
        <f>SUM(Table3254[[#This Row],[80]:[84]])</f>
        <v>1655</v>
      </c>
      <c r="AH36" s="8">
        <f>SUM(Table3254[[#This Row],[85]:[89]])</f>
        <v>1195</v>
      </c>
      <c r="AI36" s="8">
        <f>Table3254[[#This Row],[90]]</f>
        <v>481</v>
      </c>
      <c r="AJ36" s="9">
        <v>465</v>
      </c>
      <c r="AK36" s="8">
        <v>486</v>
      </c>
      <c r="AL36" s="8">
        <v>449</v>
      </c>
      <c r="AM36" s="8">
        <v>513</v>
      </c>
      <c r="AN36" s="8">
        <v>560</v>
      </c>
      <c r="AO36" s="8">
        <v>546</v>
      </c>
      <c r="AP36" s="8">
        <v>559</v>
      </c>
      <c r="AQ36" s="8">
        <v>572</v>
      </c>
      <c r="AR36" s="8">
        <v>597</v>
      </c>
      <c r="AS36" s="8">
        <v>579</v>
      </c>
      <c r="AT36" s="8">
        <v>578</v>
      </c>
      <c r="AU36" s="8">
        <v>604</v>
      </c>
      <c r="AV36" s="8">
        <v>559</v>
      </c>
      <c r="AW36" s="8">
        <v>610</v>
      </c>
      <c r="AX36" s="8">
        <v>555</v>
      </c>
      <c r="AY36" s="8">
        <v>631</v>
      </c>
      <c r="AZ36" s="8">
        <v>641</v>
      </c>
      <c r="BA36" s="8">
        <v>649</v>
      </c>
      <c r="BB36" s="8">
        <v>557</v>
      </c>
      <c r="BC36" s="8">
        <v>540</v>
      </c>
      <c r="BD36" s="8">
        <v>697</v>
      </c>
      <c r="BE36" s="8">
        <v>639</v>
      </c>
      <c r="BF36" s="8">
        <v>526</v>
      </c>
      <c r="BG36" s="8">
        <v>452</v>
      </c>
      <c r="BH36" s="8">
        <v>498</v>
      </c>
      <c r="BI36" s="8">
        <v>622</v>
      </c>
      <c r="BJ36" s="8">
        <v>635</v>
      </c>
      <c r="BK36" s="8">
        <v>607</v>
      </c>
      <c r="BL36" s="8">
        <v>684</v>
      </c>
      <c r="BM36" s="8">
        <v>642</v>
      </c>
      <c r="BN36" s="8">
        <v>592</v>
      </c>
      <c r="BO36" s="8">
        <v>689</v>
      </c>
      <c r="BP36" s="8">
        <v>654</v>
      </c>
      <c r="BQ36" s="8">
        <v>666</v>
      </c>
      <c r="BR36" s="8">
        <v>643</v>
      </c>
      <c r="BS36" s="8">
        <v>673</v>
      </c>
      <c r="BT36" s="8">
        <v>661</v>
      </c>
      <c r="BU36" s="8">
        <v>639</v>
      </c>
      <c r="BV36" s="8">
        <v>637</v>
      </c>
      <c r="BW36" s="8">
        <v>649</v>
      </c>
      <c r="BX36" s="8">
        <v>658</v>
      </c>
      <c r="BY36" s="8">
        <v>645</v>
      </c>
      <c r="BZ36" s="8">
        <v>658</v>
      </c>
      <c r="CA36" s="8">
        <v>683</v>
      </c>
      <c r="CB36" s="8">
        <v>623</v>
      </c>
      <c r="CC36" s="8">
        <v>553</v>
      </c>
      <c r="CD36" s="8">
        <v>568</v>
      </c>
      <c r="CE36" s="8">
        <v>580</v>
      </c>
      <c r="CF36" s="8">
        <v>633</v>
      </c>
      <c r="CG36" s="8">
        <v>641</v>
      </c>
      <c r="CH36" s="8">
        <v>728</v>
      </c>
      <c r="CI36" s="8">
        <v>796</v>
      </c>
      <c r="CJ36" s="8">
        <v>922</v>
      </c>
      <c r="CK36" s="8">
        <v>838</v>
      </c>
      <c r="CL36" s="8">
        <v>840</v>
      </c>
      <c r="CM36" s="8">
        <v>876</v>
      </c>
      <c r="CN36" s="8">
        <v>875</v>
      </c>
      <c r="CO36" s="8">
        <v>905</v>
      </c>
      <c r="CP36" s="8">
        <v>922</v>
      </c>
      <c r="CQ36" s="8">
        <v>946</v>
      </c>
      <c r="CR36" s="8">
        <v>917</v>
      </c>
      <c r="CS36" s="8">
        <v>838</v>
      </c>
      <c r="CT36" s="8">
        <v>768</v>
      </c>
      <c r="CU36" s="8">
        <v>769</v>
      </c>
      <c r="CV36" s="8">
        <v>795</v>
      </c>
      <c r="CW36" s="8">
        <v>709</v>
      </c>
      <c r="CX36" s="8">
        <v>696</v>
      </c>
      <c r="CY36" s="8">
        <v>659</v>
      </c>
      <c r="CZ36" s="8">
        <v>691</v>
      </c>
      <c r="DA36" s="8">
        <v>674</v>
      </c>
      <c r="DB36" s="8">
        <v>623</v>
      </c>
      <c r="DC36" s="8">
        <v>631</v>
      </c>
      <c r="DD36" s="8">
        <v>588</v>
      </c>
      <c r="DE36" s="8">
        <v>600</v>
      </c>
      <c r="DF36" s="8">
        <v>632</v>
      </c>
      <c r="DG36" s="8">
        <v>641</v>
      </c>
      <c r="DH36" s="8">
        <v>695</v>
      </c>
      <c r="DI36" s="8">
        <v>530</v>
      </c>
      <c r="DJ36" s="8">
        <v>548</v>
      </c>
      <c r="DK36" s="8">
        <v>494</v>
      </c>
      <c r="DL36" s="8">
        <v>412</v>
      </c>
      <c r="DM36" s="8">
        <v>326</v>
      </c>
      <c r="DN36" s="8">
        <v>317</v>
      </c>
      <c r="DO36" s="8">
        <v>329</v>
      </c>
      <c r="DP36" s="8">
        <v>271</v>
      </c>
      <c r="DQ36" s="8">
        <v>331</v>
      </c>
      <c r="DR36" s="8">
        <v>271</v>
      </c>
      <c r="DS36" s="8">
        <v>225</v>
      </c>
      <c r="DT36" s="8">
        <v>198</v>
      </c>
      <c r="DU36" s="8">
        <v>170</v>
      </c>
      <c r="DV36" s="8">
        <v>481</v>
      </c>
      <c r="DW36" s="8">
        <f t="shared" si="0"/>
        <v>33869</v>
      </c>
      <c r="DX36" s="8">
        <f t="shared" si="1"/>
        <v>3909</v>
      </c>
      <c r="DY36" s="8">
        <f t="shared" si="2"/>
        <v>15935</v>
      </c>
      <c r="DZ36" s="8">
        <f t="shared" si="3"/>
        <v>12735</v>
      </c>
    </row>
    <row r="37" spans="1:130" x14ac:dyDescent="0.2">
      <c r="A37" t="s">
        <v>191</v>
      </c>
      <c r="B37" t="s">
        <v>202</v>
      </c>
      <c r="C37" t="s">
        <v>203</v>
      </c>
      <c r="D37" s="8">
        <f>SUM(Table3254[[#This Row],[0]:[90]])</f>
        <v>82410</v>
      </c>
      <c r="E37" s="9">
        <f>SUM(Table3254[[#This Row],[0]:[15]])</f>
        <v>14401</v>
      </c>
      <c r="F37" s="8">
        <f>SUM(Table3254[[#This Row],[16]:[64]])</f>
        <v>50672</v>
      </c>
      <c r="G37" s="8">
        <f>SUM(Table3254[[#This Row],[65]:[90]])</f>
        <v>17337</v>
      </c>
      <c r="H37" s="8">
        <f>SUM(Table3254[[#This Row],[85]:[90]])</f>
        <v>2061</v>
      </c>
      <c r="I37" s="9">
        <f>SUM(Table3254[[#This Row],[0]:[17]])</f>
        <v>16318</v>
      </c>
      <c r="J37" s="8">
        <f>SUM(Table3254[[#This Row],[18]:[64]])</f>
        <v>48755</v>
      </c>
      <c r="K37" s="9">
        <f>SUM(Table3254[[#This Row],[0]:[4]])</f>
        <v>3829</v>
      </c>
      <c r="L37" s="8">
        <f>SUM(Table3254[[#This Row],[5]:[15]])</f>
        <v>10572</v>
      </c>
      <c r="M37" s="8">
        <f>SUM(Table3254[[#This Row],[16]:[24]])</f>
        <v>7733</v>
      </c>
      <c r="N37" s="8">
        <f>SUM(Table3254[[#This Row],[25]:[49]])</f>
        <v>25209</v>
      </c>
      <c r="O37" s="8">
        <f>SUM(Table3254[[#This Row],[50]:[64]])</f>
        <v>17730</v>
      </c>
      <c r="P37" s="8">
        <f>SUM(Table3254[[#This Row],[65]:[74]])</f>
        <v>9257</v>
      </c>
      <c r="Q37" s="8">
        <f>SUM(Table3254[[#This Row],[75]:[84]])</f>
        <v>6019</v>
      </c>
      <c r="R37" s="9">
        <f>SUM(Table3254[[#This Row],[5]:[9]])</f>
        <v>4643</v>
      </c>
      <c r="S37" s="8">
        <f>SUM(Table3254[[#This Row],[10]:[14]])</f>
        <v>4907</v>
      </c>
      <c r="T37" s="8">
        <f>SUM(Table3254[[#This Row],[15]:[19]])</f>
        <v>4628</v>
      </c>
      <c r="U37" s="8">
        <f>SUM(Table3254[[#This Row],[20]:[24]])</f>
        <v>4127</v>
      </c>
      <c r="V37" s="8">
        <f>SUM(Table3254[[#This Row],[25]:[29]])</f>
        <v>4631</v>
      </c>
      <c r="W37" s="8">
        <f>SUM(Table3254[[#This Row],[30]:[34]])</f>
        <v>5390</v>
      </c>
      <c r="X37" s="8">
        <f>SUM(Table3254[[#This Row],[35]:[39]])</f>
        <v>5256</v>
      </c>
      <c r="Y37" s="8">
        <f>SUM(Table3254[[#This Row],[40]:[44]])</f>
        <v>5277</v>
      </c>
      <c r="Z37" s="8">
        <f>SUM(Table3254[[#This Row],[45]:[49]])</f>
        <v>4655</v>
      </c>
      <c r="AA37" s="8">
        <f>SUM(Table3254[[#This Row],[50]:[54]])</f>
        <v>5823</v>
      </c>
      <c r="AB37" s="8">
        <f>SUM(Table3254[[#This Row],[55]:[59]])</f>
        <v>6213</v>
      </c>
      <c r="AC37" s="8">
        <f>SUM(Table3254[[#This Row],[60]:[64]])</f>
        <v>5694</v>
      </c>
      <c r="AD37" s="8">
        <f>SUM(Table3254[[#This Row],[65]:[69]])</f>
        <v>4954</v>
      </c>
      <c r="AE37" s="8">
        <f>SUM(Table3254[[#This Row],[70]:[74]])</f>
        <v>4303</v>
      </c>
      <c r="AF37" s="8">
        <f>SUM(Table3254[[#This Row],[75]:[79]])</f>
        <v>3802</v>
      </c>
      <c r="AG37" s="8">
        <f>SUM(Table3254[[#This Row],[80]:[84]])</f>
        <v>2217</v>
      </c>
      <c r="AH37" s="8">
        <f>SUM(Table3254[[#This Row],[85]:[89]])</f>
        <v>1350</v>
      </c>
      <c r="AI37" s="8">
        <f>Table3254[[#This Row],[90]]</f>
        <v>711</v>
      </c>
      <c r="AJ37" s="9">
        <v>701</v>
      </c>
      <c r="AK37" s="8">
        <v>790</v>
      </c>
      <c r="AL37" s="8">
        <v>755</v>
      </c>
      <c r="AM37" s="8">
        <v>798</v>
      </c>
      <c r="AN37" s="8">
        <v>785</v>
      </c>
      <c r="AO37" s="8">
        <v>876</v>
      </c>
      <c r="AP37" s="8">
        <v>840</v>
      </c>
      <c r="AQ37" s="8">
        <v>966</v>
      </c>
      <c r="AR37" s="8">
        <v>982</v>
      </c>
      <c r="AS37" s="8">
        <v>979</v>
      </c>
      <c r="AT37" s="8">
        <v>994</v>
      </c>
      <c r="AU37" s="8">
        <v>977</v>
      </c>
      <c r="AV37" s="8">
        <v>992</v>
      </c>
      <c r="AW37" s="8">
        <v>991</v>
      </c>
      <c r="AX37" s="8">
        <v>953</v>
      </c>
      <c r="AY37" s="8">
        <v>1022</v>
      </c>
      <c r="AZ37" s="8">
        <v>1012</v>
      </c>
      <c r="BA37" s="8">
        <v>905</v>
      </c>
      <c r="BB37" s="8">
        <v>858</v>
      </c>
      <c r="BC37" s="8">
        <v>831</v>
      </c>
      <c r="BD37" s="8">
        <v>1059</v>
      </c>
      <c r="BE37" s="8">
        <v>844</v>
      </c>
      <c r="BF37" s="8">
        <v>806</v>
      </c>
      <c r="BG37" s="8">
        <v>710</v>
      </c>
      <c r="BH37" s="8">
        <v>708</v>
      </c>
      <c r="BI37" s="8">
        <v>875</v>
      </c>
      <c r="BJ37" s="8">
        <v>969</v>
      </c>
      <c r="BK37" s="8">
        <v>930</v>
      </c>
      <c r="BL37" s="8">
        <v>899</v>
      </c>
      <c r="BM37" s="8">
        <v>958</v>
      </c>
      <c r="BN37" s="8">
        <v>1048</v>
      </c>
      <c r="BO37" s="8">
        <v>1100</v>
      </c>
      <c r="BP37" s="8">
        <v>1107</v>
      </c>
      <c r="BQ37" s="8">
        <v>1045</v>
      </c>
      <c r="BR37" s="8">
        <v>1090</v>
      </c>
      <c r="BS37" s="8">
        <v>1018</v>
      </c>
      <c r="BT37" s="8">
        <v>1082</v>
      </c>
      <c r="BU37" s="8">
        <v>1106</v>
      </c>
      <c r="BV37" s="8">
        <v>1052</v>
      </c>
      <c r="BW37" s="8">
        <v>998</v>
      </c>
      <c r="BX37" s="8">
        <v>1072</v>
      </c>
      <c r="BY37" s="8">
        <v>1050</v>
      </c>
      <c r="BZ37" s="8">
        <v>1070</v>
      </c>
      <c r="CA37" s="8">
        <v>1064</v>
      </c>
      <c r="CB37" s="8">
        <v>1021</v>
      </c>
      <c r="CC37" s="8">
        <v>919</v>
      </c>
      <c r="CD37" s="8">
        <v>799</v>
      </c>
      <c r="CE37" s="8">
        <v>922</v>
      </c>
      <c r="CF37" s="8">
        <v>1029</v>
      </c>
      <c r="CG37" s="8">
        <v>986</v>
      </c>
      <c r="CH37" s="8">
        <v>1082</v>
      </c>
      <c r="CI37" s="8">
        <v>1140</v>
      </c>
      <c r="CJ37" s="8">
        <v>1205</v>
      </c>
      <c r="CK37" s="8">
        <v>1125</v>
      </c>
      <c r="CL37" s="8">
        <v>1271</v>
      </c>
      <c r="CM37" s="8">
        <v>1149</v>
      </c>
      <c r="CN37" s="8">
        <v>1265</v>
      </c>
      <c r="CO37" s="8">
        <v>1273</v>
      </c>
      <c r="CP37" s="8">
        <v>1304</v>
      </c>
      <c r="CQ37" s="8">
        <v>1222</v>
      </c>
      <c r="CR37" s="8">
        <v>1204</v>
      </c>
      <c r="CS37" s="8">
        <v>1195</v>
      </c>
      <c r="CT37" s="8">
        <v>1139</v>
      </c>
      <c r="CU37" s="8">
        <v>1030</v>
      </c>
      <c r="CV37" s="8">
        <v>1126</v>
      </c>
      <c r="CW37" s="8">
        <v>1074</v>
      </c>
      <c r="CX37" s="8">
        <v>1061</v>
      </c>
      <c r="CY37" s="8">
        <v>1012</v>
      </c>
      <c r="CZ37" s="8">
        <v>929</v>
      </c>
      <c r="DA37" s="8">
        <v>878</v>
      </c>
      <c r="DB37" s="8">
        <v>904</v>
      </c>
      <c r="DC37" s="8">
        <v>879</v>
      </c>
      <c r="DD37" s="8">
        <v>838</v>
      </c>
      <c r="DE37" s="8">
        <v>826</v>
      </c>
      <c r="DF37" s="8">
        <v>856</v>
      </c>
      <c r="DG37" s="8">
        <v>872</v>
      </c>
      <c r="DH37" s="8">
        <v>941</v>
      </c>
      <c r="DI37" s="8">
        <v>712</v>
      </c>
      <c r="DJ37" s="8">
        <v>624</v>
      </c>
      <c r="DK37" s="8">
        <v>653</v>
      </c>
      <c r="DL37" s="8">
        <v>558</v>
      </c>
      <c r="DM37" s="8">
        <v>420</v>
      </c>
      <c r="DN37" s="8">
        <v>433</v>
      </c>
      <c r="DO37" s="8">
        <v>420</v>
      </c>
      <c r="DP37" s="8">
        <v>386</v>
      </c>
      <c r="DQ37" s="8">
        <v>365</v>
      </c>
      <c r="DR37" s="8">
        <v>298</v>
      </c>
      <c r="DS37" s="8">
        <v>279</v>
      </c>
      <c r="DT37" s="8">
        <v>222</v>
      </c>
      <c r="DU37" s="8">
        <v>186</v>
      </c>
      <c r="DV37" s="8">
        <v>711</v>
      </c>
      <c r="DW37" s="8">
        <f t="shared" si="0"/>
        <v>50672</v>
      </c>
      <c r="DX37" s="8">
        <f t="shared" si="1"/>
        <v>5816</v>
      </c>
      <c r="DY37" s="8">
        <f t="shared" si="2"/>
        <v>25209</v>
      </c>
      <c r="DZ37" s="8">
        <f t="shared" si="3"/>
        <v>17730</v>
      </c>
    </row>
    <row r="38" spans="1:130" x14ac:dyDescent="0.2">
      <c r="A38" t="s">
        <v>191</v>
      </c>
      <c r="B38" t="s">
        <v>204</v>
      </c>
      <c r="C38" t="s">
        <v>205</v>
      </c>
      <c r="D38" s="8">
        <f>SUM(Table3254[[#This Row],[0]:[90]])</f>
        <v>70320</v>
      </c>
      <c r="E38" s="9">
        <f>SUM(Table3254[[#This Row],[0]:[15]])</f>
        <v>12634</v>
      </c>
      <c r="F38" s="8">
        <f>SUM(Table3254[[#This Row],[16]:[64]])</f>
        <v>42407</v>
      </c>
      <c r="G38" s="8">
        <f>SUM(Table3254[[#This Row],[65]:[90]])</f>
        <v>15279</v>
      </c>
      <c r="H38" s="8">
        <f>SUM(Table3254[[#This Row],[85]:[90]])</f>
        <v>1915</v>
      </c>
      <c r="I38" s="9">
        <f>SUM(Table3254[[#This Row],[0]:[17]])</f>
        <v>14314</v>
      </c>
      <c r="J38" s="8">
        <f>SUM(Table3254[[#This Row],[18]:[64]])</f>
        <v>40727</v>
      </c>
      <c r="K38" s="9">
        <f>SUM(Table3254[[#This Row],[0]:[4]])</f>
        <v>3509</v>
      </c>
      <c r="L38" s="8">
        <f>SUM(Table3254[[#This Row],[5]:[15]])</f>
        <v>9125</v>
      </c>
      <c r="M38" s="8">
        <f>SUM(Table3254[[#This Row],[16]:[24]])</f>
        <v>7066</v>
      </c>
      <c r="N38" s="8">
        <f>SUM(Table3254[[#This Row],[25]:[49]])</f>
        <v>20204</v>
      </c>
      <c r="O38" s="8">
        <f>SUM(Table3254[[#This Row],[50]:[64]])</f>
        <v>15137</v>
      </c>
      <c r="P38" s="8">
        <f>SUM(Table3254[[#This Row],[65]:[74]])</f>
        <v>8102</v>
      </c>
      <c r="Q38" s="8">
        <f>SUM(Table3254[[#This Row],[75]:[84]])</f>
        <v>5262</v>
      </c>
      <c r="R38" s="9">
        <f>SUM(Table3254[[#This Row],[5]:[9]])</f>
        <v>3885</v>
      </c>
      <c r="S38" s="8">
        <f>SUM(Table3254[[#This Row],[10]:[14]])</f>
        <v>4381</v>
      </c>
      <c r="T38" s="8">
        <f>SUM(Table3254[[#This Row],[15]:[19]])</f>
        <v>4185</v>
      </c>
      <c r="U38" s="8">
        <f>SUM(Table3254[[#This Row],[20]:[24]])</f>
        <v>3740</v>
      </c>
      <c r="V38" s="8">
        <f>SUM(Table3254[[#This Row],[25]:[29]])</f>
        <v>3990</v>
      </c>
      <c r="W38" s="8">
        <f>SUM(Table3254[[#This Row],[30]:[34]])</f>
        <v>4092</v>
      </c>
      <c r="X38" s="8">
        <f>SUM(Table3254[[#This Row],[35]:[39]])</f>
        <v>4247</v>
      </c>
      <c r="Y38" s="8">
        <f>SUM(Table3254[[#This Row],[40]:[44]])</f>
        <v>4069</v>
      </c>
      <c r="Z38" s="8">
        <f>SUM(Table3254[[#This Row],[45]:[49]])</f>
        <v>3806</v>
      </c>
      <c r="AA38" s="8">
        <f>SUM(Table3254[[#This Row],[50]:[54]])</f>
        <v>4763</v>
      </c>
      <c r="AB38" s="8">
        <f>SUM(Table3254[[#This Row],[55]:[59]])</f>
        <v>5394</v>
      </c>
      <c r="AC38" s="8">
        <f>SUM(Table3254[[#This Row],[60]:[64]])</f>
        <v>4980</v>
      </c>
      <c r="AD38" s="8">
        <f>SUM(Table3254[[#This Row],[65]:[69]])</f>
        <v>4270</v>
      </c>
      <c r="AE38" s="8">
        <f>SUM(Table3254[[#This Row],[70]:[74]])</f>
        <v>3832</v>
      </c>
      <c r="AF38" s="8">
        <f>SUM(Table3254[[#This Row],[75]:[79]])</f>
        <v>3324</v>
      </c>
      <c r="AG38" s="8">
        <f>SUM(Table3254[[#This Row],[80]:[84]])</f>
        <v>1938</v>
      </c>
      <c r="AH38" s="8">
        <f>SUM(Table3254[[#This Row],[85]:[89]])</f>
        <v>1238</v>
      </c>
      <c r="AI38" s="8">
        <f>Table3254[[#This Row],[90]]</f>
        <v>677</v>
      </c>
      <c r="AJ38" s="9">
        <v>665</v>
      </c>
      <c r="AK38" s="8">
        <v>696</v>
      </c>
      <c r="AL38" s="8">
        <v>675</v>
      </c>
      <c r="AM38" s="8">
        <v>718</v>
      </c>
      <c r="AN38" s="8">
        <v>755</v>
      </c>
      <c r="AO38" s="8">
        <v>742</v>
      </c>
      <c r="AP38" s="8">
        <v>777</v>
      </c>
      <c r="AQ38" s="8">
        <v>743</v>
      </c>
      <c r="AR38" s="8">
        <v>777</v>
      </c>
      <c r="AS38" s="8">
        <v>846</v>
      </c>
      <c r="AT38" s="8">
        <v>849</v>
      </c>
      <c r="AU38" s="8">
        <v>867</v>
      </c>
      <c r="AV38" s="8">
        <v>934</v>
      </c>
      <c r="AW38" s="8">
        <v>866</v>
      </c>
      <c r="AX38" s="8">
        <v>865</v>
      </c>
      <c r="AY38" s="8">
        <v>859</v>
      </c>
      <c r="AZ38" s="8">
        <v>813</v>
      </c>
      <c r="BA38" s="8">
        <v>867</v>
      </c>
      <c r="BB38" s="8">
        <v>845</v>
      </c>
      <c r="BC38" s="8">
        <v>801</v>
      </c>
      <c r="BD38" s="8">
        <v>944</v>
      </c>
      <c r="BE38" s="8">
        <v>784</v>
      </c>
      <c r="BF38" s="8">
        <v>739</v>
      </c>
      <c r="BG38" s="8">
        <v>615</v>
      </c>
      <c r="BH38" s="8">
        <v>658</v>
      </c>
      <c r="BI38" s="8">
        <v>760</v>
      </c>
      <c r="BJ38" s="8">
        <v>807</v>
      </c>
      <c r="BK38" s="8">
        <v>782</v>
      </c>
      <c r="BL38" s="8">
        <v>796</v>
      </c>
      <c r="BM38" s="8">
        <v>845</v>
      </c>
      <c r="BN38" s="8">
        <v>779</v>
      </c>
      <c r="BO38" s="8">
        <v>839</v>
      </c>
      <c r="BP38" s="8">
        <v>844</v>
      </c>
      <c r="BQ38" s="8">
        <v>798</v>
      </c>
      <c r="BR38" s="8">
        <v>832</v>
      </c>
      <c r="BS38" s="8">
        <v>869</v>
      </c>
      <c r="BT38" s="8">
        <v>822</v>
      </c>
      <c r="BU38" s="8">
        <v>867</v>
      </c>
      <c r="BV38" s="8">
        <v>862</v>
      </c>
      <c r="BW38" s="8">
        <v>827</v>
      </c>
      <c r="BX38" s="8">
        <v>853</v>
      </c>
      <c r="BY38" s="8">
        <v>792</v>
      </c>
      <c r="BZ38" s="8">
        <v>836</v>
      </c>
      <c r="CA38" s="8">
        <v>788</v>
      </c>
      <c r="CB38" s="8">
        <v>800</v>
      </c>
      <c r="CC38" s="8">
        <v>740</v>
      </c>
      <c r="CD38" s="8">
        <v>744</v>
      </c>
      <c r="CE38" s="8">
        <v>774</v>
      </c>
      <c r="CF38" s="8">
        <v>759</v>
      </c>
      <c r="CG38" s="8">
        <v>789</v>
      </c>
      <c r="CH38" s="8">
        <v>888</v>
      </c>
      <c r="CI38" s="8">
        <v>936</v>
      </c>
      <c r="CJ38" s="8">
        <v>965</v>
      </c>
      <c r="CK38" s="8">
        <v>955</v>
      </c>
      <c r="CL38" s="8">
        <v>1019</v>
      </c>
      <c r="CM38" s="8">
        <v>1064</v>
      </c>
      <c r="CN38" s="8">
        <v>991</v>
      </c>
      <c r="CO38" s="8">
        <v>1135</v>
      </c>
      <c r="CP38" s="8">
        <v>1104</v>
      </c>
      <c r="CQ38" s="8">
        <v>1100</v>
      </c>
      <c r="CR38" s="8">
        <v>1085</v>
      </c>
      <c r="CS38" s="8">
        <v>1089</v>
      </c>
      <c r="CT38" s="8">
        <v>968</v>
      </c>
      <c r="CU38" s="8">
        <v>899</v>
      </c>
      <c r="CV38" s="8">
        <v>939</v>
      </c>
      <c r="CW38" s="8">
        <v>942</v>
      </c>
      <c r="CX38" s="8">
        <v>883</v>
      </c>
      <c r="CY38" s="8">
        <v>808</v>
      </c>
      <c r="CZ38" s="8">
        <v>849</v>
      </c>
      <c r="DA38" s="8">
        <v>788</v>
      </c>
      <c r="DB38" s="8">
        <v>798</v>
      </c>
      <c r="DC38" s="8">
        <v>725</v>
      </c>
      <c r="DD38" s="8">
        <v>739</v>
      </c>
      <c r="DE38" s="8">
        <v>773</v>
      </c>
      <c r="DF38" s="8">
        <v>797</v>
      </c>
      <c r="DG38" s="8">
        <v>776</v>
      </c>
      <c r="DH38" s="8">
        <v>894</v>
      </c>
      <c r="DI38" s="8">
        <v>570</v>
      </c>
      <c r="DJ38" s="8">
        <v>566</v>
      </c>
      <c r="DK38" s="8">
        <v>518</v>
      </c>
      <c r="DL38" s="8">
        <v>452</v>
      </c>
      <c r="DM38" s="8">
        <v>414</v>
      </c>
      <c r="DN38" s="8">
        <v>405</v>
      </c>
      <c r="DO38" s="8">
        <v>336</v>
      </c>
      <c r="DP38" s="8">
        <v>331</v>
      </c>
      <c r="DQ38" s="8">
        <v>301</v>
      </c>
      <c r="DR38" s="8">
        <v>291</v>
      </c>
      <c r="DS38" s="8">
        <v>244</v>
      </c>
      <c r="DT38" s="8">
        <v>230</v>
      </c>
      <c r="DU38" s="8">
        <v>172</v>
      </c>
      <c r="DV38" s="8">
        <v>677</v>
      </c>
      <c r="DW38" s="8">
        <f t="shared" si="0"/>
        <v>42407</v>
      </c>
      <c r="DX38" s="8">
        <f t="shared" si="1"/>
        <v>5386</v>
      </c>
      <c r="DY38" s="8">
        <f t="shared" si="2"/>
        <v>20204</v>
      </c>
      <c r="DZ38" s="8">
        <f t="shared" si="3"/>
        <v>15137</v>
      </c>
    </row>
    <row r="39" spans="1:130" x14ac:dyDescent="0.2">
      <c r="A39" t="s">
        <v>191</v>
      </c>
      <c r="B39" t="s">
        <v>206</v>
      </c>
      <c r="C39" t="s">
        <v>207</v>
      </c>
      <c r="D39" s="8">
        <f>SUM(Table3254[[#This Row],[0]:[90]])</f>
        <v>14552</v>
      </c>
      <c r="E39" s="9">
        <f>SUM(Table3254[[#This Row],[0]:[15]])</f>
        <v>2421</v>
      </c>
      <c r="F39" s="8">
        <f>SUM(Table3254[[#This Row],[16]:[64]])</f>
        <v>8691</v>
      </c>
      <c r="G39" s="8">
        <f>SUM(Table3254[[#This Row],[65]:[90]])</f>
        <v>3440</v>
      </c>
      <c r="H39" s="8">
        <f>SUM(Table3254[[#This Row],[85]:[90]])</f>
        <v>370</v>
      </c>
      <c r="I39" s="9">
        <f>SUM(Table3254[[#This Row],[0]:[17]])</f>
        <v>2755</v>
      </c>
      <c r="J39" s="8">
        <f>SUM(Table3254[[#This Row],[18]:[64]])</f>
        <v>8357</v>
      </c>
      <c r="K39" s="9">
        <f>SUM(Table3254[[#This Row],[0]:[4]])</f>
        <v>642</v>
      </c>
      <c r="L39" s="8">
        <f>SUM(Table3254[[#This Row],[5]:[15]])</f>
        <v>1779</v>
      </c>
      <c r="M39" s="8">
        <f>SUM(Table3254[[#This Row],[16]:[24]])</f>
        <v>1351</v>
      </c>
      <c r="N39" s="8">
        <f>SUM(Table3254[[#This Row],[25]:[49]])</f>
        <v>4023</v>
      </c>
      <c r="O39" s="8">
        <f>SUM(Table3254[[#This Row],[50]:[64]])</f>
        <v>3317</v>
      </c>
      <c r="P39" s="8">
        <f>SUM(Table3254[[#This Row],[65]:[74]])</f>
        <v>1753</v>
      </c>
      <c r="Q39" s="8">
        <f>SUM(Table3254[[#This Row],[75]:[84]])</f>
        <v>1317</v>
      </c>
      <c r="R39" s="9">
        <f>SUM(Table3254[[#This Row],[5]:[9]])</f>
        <v>760</v>
      </c>
      <c r="S39" s="8">
        <f>SUM(Table3254[[#This Row],[10]:[14]])</f>
        <v>838</v>
      </c>
      <c r="T39" s="8">
        <f>SUM(Table3254[[#This Row],[15]:[19]])</f>
        <v>835</v>
      </c>
      <c r="U39" s="8">
        <f>SUM(Table3254[[#This Row],[20]:[24]])</f>
        <v>697</v>
      </c>
      <c r="V39" s="8">
        <f>SUM(Table3254[[#This Row],[25]:[29]])</f>
        <v>680</v>
      </c>
      <c r="W39" s="8">
        <f>SUM(Table3254[[#This Row],[30]:[34]])</f>
        <v>800</v>
      </c>
      <c r="X39" s="8">
        <f>SUM(Table3254[[#This Row],[35]:[39]])</f>
        <v>869</v>
      </c>
      <c r="Y39" s="8">
        <f>SUM(Table3254[[#This Row],[40]:[44]])</f>
        <v>856</v>
      </c>
      <c r="Z39" s="8">
        <f>SUM(Table3254[[#This Row],[45]:[49]])</f>
        <v>818</v>
      </c>
      <c r="AA39" s="8">
        <f>SUM(Table3254[[#This Row],[50]:[54]])</f>
        <v>1075</v>
      </c>
      <c r="AB39" s="8">
        <f>SUM(Table3254[[#This Row],[55]:[59]])</f>
        <v>1194</v>
      </c>
      <c r="AC39" s="8">
        <f>SUM(Table3254[[#This Row],[60]:[64]])</f>
        <v>1048</v>
      </c>
      <c r="AD39" s="8">
        <f>SUM(Table3254[[#This Row],[65]:[69]])</f>
        <v>890</v>
      </c>
      <c r="AE39" s="8">
        <f>SUM(Table3254[[#This Row],[70]:[74]])</f>
        <v>863</v>
      </c>
      <c r="AF39" s="8">
        <f>SUM(Table3254[[#This Row],[75]:[79]])</f>
        <v>866</v>
      </c>
      <c r="AG39" s="8">
        <f>SUM(Table3254[[#This Row],[80]:[84]])</f>
        <v>451</v>
      </c>
      <c r="AH39" s="8">
        <f>SUM(Table3254[[#This Row],[85]:[89]])</f>
        <v>258</v>
      </c>
      <c r="AI39" s="8">
        <f>Table3254[[#This Row],[90]]</f>
        <v>112</v>
      </c>
      <c r="AJ39" s="9">
        <v>116</v>
      </c>
      <c r="AK39" s="8">
        <v>114</v>
      </c>
      <c r="AL39" s="8">
        <v>133</v>
      </c>
      <c r="AM39" s="8">
        <v>150</v>
      </c>
      <c r="AN39" s="8">
        <v>129</v>
      </c>
      <c r="AO39" s="8">
        <v>138</v>
      </c>
      <c r="AP39" s="8">
        <v>140</v>
      </c>
      <c r="AQ39" s="8">
        <v>155</v>
      </c>
      <c r="AR39" s="8">
        <v>150</v>
      </c>
      <c r="AS39" s="8">
        <v>177</v>
      </c>
      <c r="AT39" s="8">
        <v>167</v>
      </c>
      <c r="AU39" s="8">
        <v>166</v>
      </c>
      <c r="AV39" s="8">
        <v>169</v>
      </c>
      <c r="AW39" s="8">
        <v>166</v>
      </c>
      <c r="AX39" s="8">
        <v>170</v>
      </c>
      <c r="AY39" s="8">
        <v>181</v>
      </c>
      <c r="AZ39" s="8">
        <v>172</v>
      </c>
      <c r="BA39" s="8">
        <v>162</v>
      </c>
      <c r="BB39" s="8">
        <v>168</v>
      </c>
      <c r="BC39" s="8">
        <v>152</v>
      </c>
      <c r="BD39" s="8">
        <v>209</v>
      </c>
      <c r="BE39" s="8">
        <v>140</v>
      </c>
      <c r="BF39" s="8">
        <v>124</v>
      </c>
      <c r="BG39" s="8">
        <v>114</v>
      </c>
      <c r="BH39" s="8">
        <v>110</v>
      </c>
      <c r="BI39" s="8">
        <v>126</v>
      </c>
      <c r="BJ39" s="8">
        <v>125</v>
      </c>
      <c r="BK39" s="8">
        <v>165</v>
      </c>
      <c r="BL39" s="8">
        <v>133</v>
      </c>
      <c r="BM39" s="8">
        <v>131</v>
      </c>
      <c r="BN39" s="8">
        <v>157</v>
      </c>
      <c r="BO39" s="8">
        <v>159</v>
      </c>
      <c r="BP39" s="8">
        <v>175</v>
      </c>
      <c r="BQ39" s="8">
        <v>152</v>
      </c>
      <c r="BR39" s="8">
        <v>157</v>
      </c>
      <c r="BS39" s="8">
        <v>172</v>
      </c>
      <c r="BT39" s="8">
        <v>174</v>
      </c>
      <c r="BU39" s="8">
        <v>181</v>
      </c>
      <c r="BV39" s="8">
        <v>178</v>
      </c>
      <c r="BW39" s="8">
        <v>164</v>
      </c>
      <c r="BX39" s="8">
        <v>165</v>
      </c>
      <c r="BY39" s="8">
        <v>181</v>
      </c>
      <c r="BZ39" s="8">
        <v>158</v>
      </c>
      <c r="CA39" s="8">
        <v>163</v>
      </c>
      <c r="CB39" s="8">
        <v>189</v>
      </c>
      <c r="CC39" s="8">
        <v>145</v>
      </c>
      <c r="CD39" s="8">
        <v>165</v>
      </c>
      <c r="CE39" s="8">
        <v>149</v>
      </c>
      <c r="CF39" s="8">
        <v>154</v>
      </c>
      <c r="CG39" s="8">
        <v>205</v>
      </c>
      <c r="CH39" s="8">
        <v>203</v>
      </c>
      <c r="CI39" s="8">
        <v>223</v>
      </c>
      <c r="CJ39" s="8">
        <v>213</v>
      </c>
      <c r="CK39" s="8">
        <v>206</v>
      </c>
      <c r="CL39" s="8">
        <v>230</v>
      </c>
      <c r="CM39" s="8">
        <v>225</v>
      </c>
      <c r="CN39" s="8">
        <v>235</v>
      </c>
      <c r="CO39" s="8">
        <v>252</v>
      </c>
      <c r="CP39" s="8">
        <v>254</v>
      </c>
      <c r="CQ39" s="8">
        <v>228</v>
      </c>
      <c r="CR39" s="8">
        <v>236</v>
      </c>
      <c r="CS39" s="8">
        <v>187</v>
      </c>
      <c r="CT39" s="8">
        <v>210</v>
      </c>
      <c r="CU39" s="8">
        <v>213</v>
      </c>
      <c r="CV39" s="8">
        <v>202</v>
      </c>
      <c r="CW39" s="8">
        <v>182</v>
      </c>
      <c r="CX39" s="8">
        <v>174</v>
      </c>
      <c r="CY39" s="8">
        <v>209</v>
      </c>
      <c r="CZ39" s="8">
        <v>171</v>
      </c>
      <c r="DA39" s="8">
        <v>154</v>
      </c>
      <c r="DB39" s="8">
        <v>187</v>
      </c>
      <c r="DC39" s="8">
        <v>173</v>
      </c>
      <c r="DD39" s="8">
        <v>158</v>
      </c>
      <c r="DE39" s="8">
        <v>173</v>
      </c>
      <c r="DF39" s="8">
        <v>172</v>
      </c>
      <c r="DG39" s="8">
        <v>205</v>
      </c>
      <c r="DH39" s="8">
        <v>189</v>
      </c>
      <c r="DI39" s="8">
        <v>153</v>
      </c>
      <c r="DJ39" s="8">
        <v>175</v>
      </c>
      <c r="DK39" s="8">
        <v>144</v>
      </c>
      <c r="DL39" s="8">
        <v>122</v>
      </c>
      <c r="DM39" s="8">
        <v>103</v>
      </c>
      <c r="DN39" s="8">
        <v>86</v>
      </c>
      <c r="DO39" s="8">
        <v>68</v>
      </c>
      <c r="DP39" s="8">
        <v>72</v>
      </c>
      <c r="DQ39" s="8">
        <v>74</v>
      </c>
      <c r="DR39" s="8">
        <v>65</v>
      </c>
      <c r="DS39" s="8">
        <v>51</v>
      </c>
      <c r="DT39" s="8">
        <v>32</v>
      </c>
      <c r="DU39" s="8">
        <v>36</v>
      </c>
      <c r="DV39" s="8">
        <v>112</v>
      </c>
      <c r="DW39" s="8">
        <f t="shared" si="0"/>
        <v>8691</v>
      </c>
      <c r="DX39" s="8">
        <f t="shared" si="1"/>
        <v>1017</v>
      </c>
      <c r="DY39" s="8">
        <f t="shared" si="2"/>
        <v>4023</v>
      </c>
      <c r="DZ39" s="8">
        <f t="shared" si="3"/>
        <v>3317</v>
      </c>
    </row>
    <row r="40" spans="1:130" x14ac:dyDescent="0.2">
      <c r="A40" t="s">
        <v>191</v>
      </c>
      <c r="B40" t="s">
        <v>208</v>
      </c>
      <c r="C40" t="s">
        <v>209</v>
      </c>
      <c r="D40" s="8">
        <f>SUM(Table3254[[#This Row],[0]:[90]])</f>
        <v>32797</v>
      </c>
      <c r="E40" s="9">
        <f>SUM(Table3254[[#This Row],[0]:[15]])</f>
        <v>4459</v>
      </c>
      <c r="F40" s="8">
        <f>SUM(Table3254[[#This Row],[16]:[64]])</f>
        <v>18522</v>
      </c>
      <c r="G40" s="8">
        <f>SUM(Table3254[[#This Row],[65]:[90]])</f>
        <v>9816</v>
      </c>
      <c r="H40" s="8">
        <f>SUM(Table3254[[#This Row],[85]:[90]])</f>
        <v>1229</v>
      </c>
      <c r="I40" s="9">
        <f>SUM(Table3254[[#This Row],[0]:[17]])</f>
        <v>5119</v>
      </c>
      <c r="J40" s="8">
        <f>SUM(Table3254[[#This Row],[18]:[64]])</f>
        <v>17862</v>
      </c>
      <c r="K40" s="9">
        <f>SUM(Table3254[[#This Row],[0]:[4]])</f>
        <v>1059</v>
      </c>
      <c r="L40" s="8">
        <f>SUM(Table3254[[#This Row],[5]:[15]])</f>
        <v>3400</v>
      </c>
      <c r="M40" s="8">
        <f>SUM(Table3254[[#This Row],[16]:[24]])</f>
        <v>2687</v>
      </c>
      <c r="N40" s="8">
        <f>SUM(Table3254[[#This Row],[25]:[49]])</f>
        <v>7450</v>
      </c>
      <c r="O40" s="8">
        <f>SUM(Table3254[[#This Row],[50]:[64]])</f>
        <v>8385</v>
      </c>
      <c r="P40" s="8">
        <f>SUM(Table3254[[#This Row],[65]:[74]])</f>
        <v>5084</v>
      </c>
      <c r="Q40" s="8">
        <f>SUM(Table3254[[#This Row],[75]:[84]])</f>
        <v>3503</v>
      </c>
      <c r="R40" s="9">
        <f>SUM(Table3254[[#This Row],[5]:[9]])</f>
        <v>1416</v>
      </c>
      <c r="S40" s="8">
        <f>SUM(Table3254[[#This Row],[10]:[14]])</f>
        <v>1665</v>
      </c>
      <c r="T40" s="8">
        <f>SUM(Table3254[[#This Row],[15]:[19]])</f>
        <v>1590</v>
      </c>
      <c r="U40" s="8">
        <f>SUM(Table3254[[#This Row],[20]:[24]])</f>
        <v>1416</v>
      </c>
      <c r="V40" s="8">
        <f>SUM(Table3254[[#This Row],[25]:[29]])</f>
        <v>1359</v>
      </c>
      <c r="W40" s="8">
        <f>SUM(Table3254[[#This Row],[30]:[34]])</f>
        <v>1366</v>
      </c>
      <c r="X40" s="8">
        <f>SUM(Table3254[[#This Row],[35]:[39]])</f>
        <v>1437</v>
      </c>
      <c r="Y40" s="8">
        <f>SUM(Table3254[[#This Row],[40]:[44]])</f>
        <v>1615</v>
      </c>
      <c r="Z40" s="8">
        <f>SUM(Table3254[[#This Row],[45]:[49]])</f>
        <v>1673</v>
      </c>
      <c r="AA40" s="8">
        <f>SUM(Table3254[[#This Row],[50]:[54]])</f>
        <v>2517</v>
      </c>
      <c r="AB40" s="8">
        <f>SUM(Table3254[[#This Row],[55]:[59]])</f>
        <v>2939</v>
      </c>
      <c r="AC40" s="8">
        <f>SUM(Table3254[[#This Row],[60]:[64]])</f>
        <v>2929</v>
      </c>
      <c r="AD40" s="8">
        <f>SUM(Table3254[[#This Row],[65]:[69]])</f>
        <v>2537</v>
      </c>
      <c r="AE40" s="8">
        <f>SUM(Table3254[[#This Row],[70]:[74]])</f>
        <v>2547</v>
      </c>
      <c r="AF40" s="8">
        <f>SUM(Table3254[[#This Row],[75]:[79]])</f>
        <v>2187</v>
      </c>
      <c r="AG40" s="8">
        <f>SUM(Table3254[[#This Row],[80]:[84]])</f>
        <v>1316</v>
      </c>
      <c r="AH40" s="8">
        <f>SUM(Table3254[[#This Row],[85]:[89]])</f>
        <v>804</v>
      </c>
      <c r="AI40" s="8">
        <f>Table3254[[#This Row],[90]]</f>
        <v>425</v>
      </c>
      <c r="AJ40" s="9">
        <v>187</v>
      </c>
      <c r="AK40" s="8">
        <v>199</v>
      </c>
      <c r="AL40" s="8">
        <v>221</v>
      </c>
      <c r="AM40" s="8">
        <v>230</v>
      </c>
      <c r="AN40" s="8">
        <v>222</v>
      </c>
      <c r="AO40" s="8">
        <v>268</v>
      </c>
      <c r="AP40" s="8">
        <v>245</v>
      </c>
      <c r="AQ40" s="8">
        <v>296</v>
      </c>
      <c r="AR40" s="8">
        <v>286</v>
      </c>
      <c r="AS40" s="8">
        <v>321</v>
      </c>
      <c r="AT40" s="8">
        <v>303</v>
      </c>
      <c r="AU40" s="8">
        <v>311</v>
      </c>
      <c r="AV40" s="8">
        <v>326</v>
      </c>
      <c r="AW40" s="8">
        <v>353</v>
      </c>
      <c r="AX40" s="8">
        <v>372</v>
      </c>
      <c r="AY40" s="8">
        <v>319</v>
      </c>
      <c r="AZ40" s="8">
        <v>342</v>
      </c>
      <c r="BA40" s="8">
        <v>318</v>
      </c>
      <c r="BB40" s="8">
        <v>296</v>
      </c>
      <c r="BC40" s="8">
        <v>315</v>
      </c>
      <c r="BD40" s="8">
        <v>362</v>
      </c>
      <c r="BE40" s="8">
        <v>299</v>
      </c>
      <c r="BF40" s="8">
        <v>272</v>
      </c>
      <c r="BG40" s="8">
        <v>245</v>
      </c>
      <c r="BH40" s="8">
        <v>238</v>
      </c>
      <c r="BI40" s="8">
        <v>274</v>
      </c>
      <c r="BJ40" s="8">
        <v>279</v>
      </c>
      <c r="BK40" s="8">
        <v>266</v>
      </c>
      <c r="BL40" s="8">
        <v>276</v>
      </c>
      <c r="BM40" s="8">
        <v>264</v>
      </c>
      <c r="BN40" s="8">
        <v>257</v>
      </c>
      <c r="BO40" s="8">
        <v>272</v>
      </c>
      <c r="BP40" s="8">
        <v>263</v>
      </c>
      <c r="BQ40" s="8">
        <v>283</v>
      </c>
      <c r="BR40" s="8">
        <v>291</v>
      </c>
      <c r="BS40" s="8">
        <v>279</v>
      </c>
      <c r="BT40" s="8">
        <v>279</v>
      </c>
      <c r="BU40" s="8">
        <v>318</v>
      </c>
      <c r="BV40" s="8">
        <v>280</v>
      </c>
      <c r="BW40" s="8">
        <v>281</v>
      </c>
      <c r="BX40" s="8">
        <v>304</v>
      </c>
      <c r="BY40" s="8">
        <v>305</v>
      </c>
      <c r="BZ40" s="8">
        <v>342</v>
      </c>
      <c r="CA40" s="8">
        <v>310</v>
      </c>
      <c r="CB40" s="8">
        <v>354</v>
      </c>
      <c r="CC40" s="8">
        <v>314</v>
      </c>
      <c r="CD40" s="8">
        <v>308</v>
      </c>
      <c r="CE40" s="8">
        <v>335</v>
      </c>
      <c r="CF40" s="8">
        <v>338</v>
      </c>
      <c r="CG40" s="8">
        <v>378</v>
      </c>
      <c r="CH40" s="8">
        <v>460</v>
      </c>
      <c r="CI40" s="8">
        <v>516</v>
      </c>
      <c r="CJ40" s="8">
        <v>547</v>
      </c>
      <c r="CK40" s="8">
        <v>492</v>
      </c>
      <c r="CL40" s="8">
        <v>502</v>
      </c>
      <c r="CM40" s="8">
        <v>553</v>
      </c>
      <c r="CN40" s="8">
        <v>572</v>
      </c>
      <c r="CO40" s="8">
        <v>582</v>
      </c>
      <c r="CP40" s="8">
        <v>628</v>
      </c>
      <c r="CQ40" s="8">
        <v>604</v>
      </c>
      <c r="CR40" s="8">
        <v>578</v>
      </c>
      <c r="CS40" s="8">
        <v>596</v>
      </c>
      <c r="CT40" s="8">
        <v>595</v>
      </c>
      <c r="CU40" s="8">
        <v>577</v>
      </c>
      <c r="CV40" s="8">
        <v>583</v>
      </c>
      <c r="CW40" s="8">
        <v>530</v>
      </c>
      <c r="CX40" s="8">
        <v>538</v>
      </c>
      <c r="CY40" s="8">
        <v>484</v>
      </c>
      <c r="CZ40" s="8">
        <v>500</v>
      </c>
      <c r="DA40" s="8">
        <v>485</v>
      </c>
      <c r="DB40" s="8">
        <v>541</v>
      </c>
      <c r="DC40" s="8">
        <v>491</v>
      </c>
      <c r="DD40" s="8">
        <v>520</v>
      </c>
      <c r="DE40" s="8">
        <v>443</v>
      </c>
      <c r="DF40" s="8">
        <v>552</v>
      </c>
      <c r="DG40" s="8">
        <v>512</v>
      </c>
      <c r="DH40" s="8">
        <v>550</v>
      </c>
      <c r="DI40" s="8">
        <v>379</v>
      </c>
      <c r="DJ40" s="8">
        <v>389</v>
      </c>
      <c r="DK40" s="8">
        <v>357</v>
      </c>
      <c r="DL40" s="8">
        <v>299</v>
      </c>
      <c r="DM40" s="8">
        <v>308</v>
      </c>
      <c r="DN40" s="8">
        <v>247</v>
      </c>
      <c r="DO40" s="8">
        <v>253</v>
      </c>
      <c r="DP40" s="8">
        <v>209</v>
      </c>
      <c r="DQ40" s="8">
        <v>198</v>
      </c>
      <c r="DR40" s="8">
        <v>197</v>
      </c>
      <c r="DS40" s="8">
        <v>158</v>
      </c>
      <c r="DT40" s="8">
        <v>124</v>
      </c>
      <c r="DU40" s="8">
        <v>127</v>
      </c>
      <c r="DV40" s="8">
        <v>425</v>
      </c>
      <c r="DW40" s="8">
        <f t="shared" si="0"/>
        <v>18522</v>
      </c>
      <c r="DX40" s="8">
        <f t="shared" si="1"/>
        <v>2027</v>
      </c>
      <c r="DY40" s="8">
        <f t="shared" si="2"/>
        <v>7450</v>
      </c>
      <c r="DZ40" s="8">
        <f t="shared" si="3"/>
        <v>8385</v>
      </c>
    </row>
    <row r="41" spans="1:130" x14ac:dyDescent="0.2">
      <c r="A41" t="s">
        <v>210</v>
      </c>
      <c r="B41" t="s">
        <v>211</v>
      </c>
      <c r="C41" t="s">
        <v>212</v>
      </c>
      <c r="D41" s="8">
        <f>SUM(Table3254[[#This Row],[0]:[90]])</f>
        <v>10877</v>
      </c>
      <c r="E41" s="9">
        <f>SUM(Table3254[[#This Row],[0]:[15]])</f>
        <v>1842</v>
      </c>
      <c r="F41" s="8">
        <f>SUM(Table3254[[#This Row],[16]:[64]])</f>
        <v>6515</v>
      </c>
      <c r="G41" s="8">
        <f>SUM(Table3254[[#This Row],[65]:[90]])</f>
        <v>2520</v>
      </c>
      <c r="H41" s="8">
        <f>SUM(Table3254[[#This Row],[85]:[90]])</f>
        <v>257</v>
      </c>
      <c r="I41" s="9">
        <f>SUM(Table3254[[#This Row],[0]:[17]])</f>
        <v>2070</v>
      </c>
      <c r="J41" s="8">
        <f>SUM(Table3254[[#This Row],[18]:[64]])</f>
        <v>6287</v>
      </c>
      <c r="K41" s="9">
        <f>SUM(Table3254[[#This Row],[0]:[4]])</f>
        <v>511</v>
      </c>
      <c r="L41" s="8">
        <f>SUM(Table3254[[#This Row],[5]:[15]])</f>
        <v>1331</v>
      </c>
      <c r="M41" s="8">
        <f>SUM(Table3254[[#This Row],[16]:[24]])</f>
        <v>994</v>
      </c>
      <c r="N41" s="8">
        <f>SUM(Table3254[[#This Row],[25]:[49]])</f>
        <v>3106</v>
      </c>
      <c r="O41" s="8">
        <f>SUM(Table3254[[#This Row],[50]:[64]])</f>
        <v>2415</v>
      </c>
      <c r="P41" s="8">
        <f>SUM(Table3254[[#This Row],[65]:[74]])</f>
        <v>1379</v>
      </c>
      <c r="Q41" s="8">
        <f>SUM(Table3254[[#This Row],[75]:[84]])</f>
        <v>884</v>
      </c>
      <c r="R41" s="9">
        <f>SUM(Table3254[[#This Row],[5]:[9]])</f>
        <v>599</v>
      </c>
      <c r="S41" s="8">
        <f>SUM(Table3254[[#This Row],[10]:[14]])</f>
        <v>611</v>
      </c>
      <c r="T41" s="8">
        <f>SUM(Table3254[[#This Row],[15]:[19]])</f>
        <v>551</v>
      </c>
      <c r="U41" s="8">
        <f>SUM(Table3254[[#This Row],[20]:[24]])</f>
        <v>564</v>
      </c>
      <c r="V41" s="8">
        <f>SUM(Table3254[[#This Row],[25]:[29]])</f>
        <v>621</v>
      </c>
      <c r="W41" s="8">
        <f>SUM(Table3254[[#This Row],[30]:[34]])</f>
        <v>626</v>
      </c>
      <c r="X41" s="8">
        <f>SUM(Table3254[[#This Row],[35]:[39]])</f>
        <v>722</v>
      </c>
      <c r="Y41" s="8">
        <f>SUM(Table3254[[#This Row],[40]:[44]])</f>
        <v>587</v>
      </c>
      <c r="Z41" s="8">
        <f>SUM(Table3254[[#This Row],[45]:[49]])</f>
        <v>550</v>
      </c>
      <c r="AA41" s="8">
        <f>SUM(Table3254[[#This Row],[50]:[54]])</f>
        <v>722</v>
      </c>
      <c r="AB41" s="8">
        <f>SUM(Table3254[[#This Row],[55]:[59]])</f>
        <v>876</v>
      </c>
      <c r="AC41" s="8">
        <f>SUM(Table3254[[#This Row],[60]:[64]])</f>
        <v>817</v>
      </c>
      <c r="AD41" s="8">
        <f>SUM(Table3254[[#This Row],[65]:[69]])</f>
        <v>759</v>
      </c>
      <c r="AE41" s="8">
        <f>SUM(Table3254[[#This Row],[70]:[74]])</f>
        <v>620</v>
      </c>
      <c r="AF41" s="8">
        <f>SUM(Table3254[[#This Row],[75]:[79]])</f>
        <v>562</v>
      </c>
      <c r="AG41" s="8">
        <f>SUM(Table3254[[#This Row],[80]:[84]])</f>
        <v>322</v>
      </c>
      <c r="AH41" s="8">
        <f>SUM(Table3254[[#This Row],[85]:[89]])</f>
        <v>162</v>
      </c>
      <c r="AI41" s="8">
        <f>Table3254[[#This Row],[90]]</f>
        <v>95</v>
      </c>
      <c r="AJ41" s="9">
        <v>93</v>
      </c>
      <c r="AK41" s="8">
        <v>105</v>
      </c>
      <c r="AL41" s="8">
        <v>94</v>
      </c>
      <c r="AM41" s="8">
        <v>118</v>
      </c>
      <c r="AN41" s="8">
        <v>101</v>
      </c>
      <c r="AO41" s="8">
        <v>121</v>
      </c>
      <c r="AP41" s="8">
        <v>103</v>
      </c>
      <c r="AQ41" s="8">
        <v>133</v>
      </c>
      <c r="AR41" s="8">
        <v>124</v>
      </c>
      <c r="AS41" s="8">
        <v>118</v>
      </c>
      <c r="AT41" s="8">
        <v>138</v>
      </c>
      <c r="AU41" s="8">
        <v>125</v>
      </c>
      <c r="AV41" s="8">
        <v>119</v>
      </c>
      <c r="AW41" s="8">
        <v>126</v>
      </c>
      <c r="AX41" s="8">
        <v>103</v>
      </c>
      <c r="AY41" s="8">
        <v>121</v>
      </c>
      <c r="AZ41" s="8">
        <v>125</v>
      </c>
      <c r="BA41" s="8">
        <v>103</v>
      </c>
      <c r="BB41" s="8">
        <v>108</v>
      </c>
      <c r="BC41" s="8">
        <v>94</v>
      </c>
      <c r="BD41" s="8">
        <v>156</v>
      </c>
      <c r="BE41" s="8">
        <v>95</v>
      </c>
      <c r="BF41" s="8">
        <v>117</v>
      </c>
      <c r="BG41" s="8">
        <v>105</v>
      </c>
      <c r="BH41" s="8">
        <v>91</v>
      </c>
      <c r="BI41" s="8">
        <v>106</v>
      </c>
      <c r="BJ41" s="8">
        <v>120</v>
      </c>
      <c r="BK41" s="8">
        <v>129</v>
      </c>
      <c r="BL41" s="8">
        <v>128</v>
      </c>
      <c r="BM41" s="8">
        <v>138</v>
      </c>
      <c r="BN41" s="8">
        <v>116</v>
      </c>
      <c r="BO41" s="8">
        <v>128</v>
      </c>
      <c r="BP41" s="8">
        <v>133</v>
      </c>
      <c r="BQ41" s="8">
        <v>116</v>
      </c>
      <c r="BR41" s="8">
        <v>133</v>
      </c>
      <c r="BS41" s="8">
        <v>153</v>
      </c>
      <c r="BT41" s="8">
        <v>156</v>
      </c>
      <c r="BU41" s="8">
        <v>148</v>
      </c>
      <c r="BV41" s="8">
        <v>141</v>
      </c>
      <c r="BW41" s="8">
        <v>124</v>
      </c>
      <c r="BX41" s="8">
        <v>116</v>
      </c>
      <c r="BY41" s="8">
        <v>122</v>
      </c>
      <c r="BZ41" s="8">
        <v>109</v>
      </c>
      <c r="CA41" s="8">
        <v>110</v>
      </c>
      <c r="CB41" s="8">
        <v>130</v>
      </c>
      <c r="CC41" s="8">
        <v>106</v>
      </c>
      <c r="CD41" s="8">
        <v>101</v>
      </c>
      <c r="CE41" s="8">
        <v>96</v>
      </c>
      <c r="CF41" s="8">
        <v>128</v>
      </c>
      <c r="CG41" s="8">
        <v>119</v>
      </c>
      <c r="CH41" s="8">
        <v>143</v>
      </c>
      <c r="CI41" s="8">
        <v>120</v>
      </c>
      <c r="CJ41" s="8">
        <v>136</v>
      </c>
      <c r="CK41" s="8">
        <v>170</v>
      </c>
      <c r="CL41" s="8">
        <v>153</v>
      </c>
      <c r="CM41" s="8">
        <v>153</v>
      </c>
      <c r="CN41" s="8">
        <v>175</v>
      </c>
      <c r="CO41" s="8">
        <v>183</v>
      </c>
      <c r="CP41" s="8">
        <v>192</v>
      </c>
      <c r="CQ41" s="8">
        <v>173</v>
      </c>
      <c r="CR41" s="8">
        <v>179</v>
      </c>
      <c r="CS41" s="8">
        <v>172</v>
      </c>
      <c r="CT41" s="8">
        <v>149</v>
      </c>
      <c r="CU41" s="8">
        <v>144</v>
      </c>
      <c r="CV41" s="8">
        <v>173</v>
      </c>
      <c r="CW41" s="8">
        <v>165</v>
      </c>
      <c r="CX41" s="8">
        <v>162</v>
      </c>
      <c r="CY41" s="8">
        <v>149</v>
      </c>
      <c r="CZ41" s="8">
        <v>152</v>
      </c>
      <c r="DA41" s="8">
        <v>131</v>
      </c>
      <c r="DB41" s="8">
        <v>148</v>
      </c>
      <c r="DC41" s="8">
        <v>113</v>
      </c>
      <c r="DD41" s="8">
        <v>120</v>
      </c>
      <c r="DE41" s="8">
        <v>110</v>
      </c>
      <c r="DF41" s="8">
        <v>129</v>
      </c>
      <c r="DG41" s="8">
        <v>128</v>
      </c>
      <c r="DH41" s="8">
        <v>153</v>
      </c>
      <c r="DI41" s="8">
        <v>99</v>
      </c>
      <c r="DJ41" s="8">
        <v>91</v>
      </c>
      <c r="DK41" s="8">
        <v>91</v>
      </c>
      <c r="DL41" s="8">
        <v>89</v>
      </c>
      <c r="DM41" s="8">
        <v>66</v>
      </c>
      <c r="DN41" s="8">
        <v>62</v>
      </c>
      <c r="DO41" s="8">
        <v>57</v>
      </c>
      <c r="DP41" s="8">
        <v>48</v>
      </c>
      <c r="DQ41" s="8">
        <v>51</v>
      </c>
      <c r="DR41" s="8">
        <v>35</v>
      </c>
      <c r="DS41" s="8">
        <v>30</v>
      </c>
      <c r="DT41" s="8">
        <v>24</v>
      </c>
      <c r="DU41" s="8">
        <v>22</v>
      </c>
      <c r="DV41" s="8">
        <v>95</v>
      </c>
      <c r="DW41" s="8">
        <f t="shared" si="0"/>
        <v>6515</v>
      </c>
      <c r="DX41" s="8">
        <f t="shared" si="1"/>
        <v>766</v>
      </c>
      <c r="DY41" s="8">
        <f t="shared" si="2"/>
        <v>3106</v>
      </c>
      <c r="DZ41" s="8">
        <f t="shared" si="3"/>
        <v>2415</v>
      </c>
    </row>
    <row r="42" spans="1:130" x14ac:dyDescent="0.2">
      <c r="A42" t="s">
        <v>210</v>
      </c>
      <c r="B42" t="s">
        <v>213</v>
      </c>
      <c r="C42" t="s">
        <v>214</v>
      </c>
      <c r="D42" s="8">
        <f>SUM(Table3254[[#This Row],[0]:[90]])</f>
        <v>11184</v>
      </c>
      <c r="E42" s="9">
        <f>SUM(Table3254[[#This Row],[0]:[15]])</f>
        <v>1902</v>
      </c>
      <c r="F42" s="8">
        <f>SUM(Table3254[[#This Row],[16]:[64]])</f>
        <v>6801</v>
      </c>
      <c r="G42" s="8">
        <f>SUM(Table3254[[#This Row],[65]:[90]])</f>
        <v>2481</v>
      </c>
      <c r="H42" s="8">
        <f>SUM(Table3254[[#This Row],[85]:[90]])</f>
        <v>245</v>
      </c>
      <c r="I42" s="9">
        <f>SUM(Table3254[[#This Row],[0]:[17]])</f>
        <v>2197</v>
      </c>
      <c r="J42" s="8">
        <f>SUM(Table3254[[#This Row],[18]:[64]])</f>
        <v>6506</v>
      </c>
      <c r="K42" s="9">
        <f>SUM(Table3254[[#This Row],[0]:[4]])</f>
        <v>554</v>
      </c>
      <c r="L42" s="8">
        <f>SUM(Table3254[[#This Row],[5]:[15]])</f>
        <v>1348</v>
      </c>
      <c r="M42" s="8">
        <f>SUM(Table3254[[#This Row],[16]:[24]])</f>
        <v>1117</v>
      </c>
      <c r="N42" s="8">
        <f>SUM(Table3254[[#This Row],[25]:[49]])</f>
        <v>3147</v>
      </c>
      <c r="O42" s="8">
        <f>SUM(Table3254[[#This Row],[50]:[64]])</f>
        <v>2537</v>
      </c>
      <c r="P42" s="8">
        <f>SUM(Table3254[[#This Row],[65]:[74]])</f>
        <v>1361</v>
      </c>
      <c r="Q42" s="8">
        <f>SUM(Table3254[[#This Row],[75]:[84]])</f>
        <v>875</v>
      </c>
      <c r="R42" s="9">
        <f>SUM(Table3254[[#This Row],[5]:[9]])</f>
        <v>573</v>
      </c>
      <c r="S42" s="8">
        <f>SUM(Table3254[[#This Row],[10]:[14]])</f>
        <v>639</v>
      </c>
      <c r="T42" s="8">
        <f>SUM(Table3254[[#This Row],[15]:[19]])</f>
        <v>704</v>
      </c>
      <c r="U42" s="8">
        <f>SUM(Table3254[[#This Row],[20]:[24]])</f>
        <v>549</v>
      </c>
      <c r="V42" s="8">
        <f>SUM(Table3254[[#This Row],[25]:[29]])</f>
        <v>700</v>
      </c>
      <c r="W42" s="8">
        <f>SUM(Table3254[[#This Row],[30]:[34]])</f>
        <v>599</v>
      </c>
      <c r="X42" s="8">
        <f>SUM(Table3254[[#This Row],[35]:[39]])</f>
        <v>662</v>
      </c>
      <c r="Y42" s="8">
        <f>SUM(Table3254[[#This Row],[40]:[44]])</f>
        <v>621</v>
      </c>
      <c r="Z42" s="8">
        <f>SUM(Table3254[[#This Row],[45]:[49]])</f>
        <v>565</v>
      </c>
      <c r="AA42" s="8">
        <f>SUM(Table3254[[#This Row],[50]:[54]])</f>
        <v>780</v>
      </c>
      <c r="AB42" s="8">
        <f>SUM(Table3254[[#This Row],[55]:[59]])</f>
        <v>922</v>
      </c>
      <c r="AC42" s="8">
        <f>SUM(Table3254[[#This Row],[60]:[64]])</f>
        <v>835</v>
      </c>
      <c r="AD42" s="8">
        <f>SUM(Table3254[[#This Row],[65]:[69]])</f>
        <v>720</v>
      </c>
      <c r="AE42" s="8">
        <f>SUM(Table3254[[#This Row],[70]:[74]])</f>
        <v>641</v>
      </c>
      <c r="AF42" s="8">
        <f>SUM(Table3254[[#This Row],[75]:[79]])</f>
        <v>548</v>
      </c>
      <c r="AG42" s="8">
        <f>SUM(Table3254[[#This Row],[80]:[84]])</f>
        <v>327</v>
      </c>
      <c r="AH42" s="8">
        <f>SUM(Table3254[[#This Row],[85]:[89]])</f>
        <v>154</v>
      </c>
      <c r="AI42" s="8">
        <f>Table3254[[#This Row],[90]]</f>
        <v>91</v>
      </c>
      <c r="AJ42" s="9">
        <v>116</v>
      </c>
      <c r="AK42" s="8">
        <v>119</v>
      </c>
      <c r="AL42" s="8">
        <v>94</v>
      </c>
      <c r="AM42" s="8">
        <v>111</v>
      </c>
      <c r="AN42" s="8">
        <v>114</v>
      </c>
      <c r="AO42" s="8">
        <v>105</v>
      </c>
      <c r="AP42" s="8">
        <v>115</v>
      </c>
      <c r="AQ42" s="8">
        <v>99</v>
      </c>
      <c r="AR42" s="8">
        <v>107</v>
      </c>
      <c r="AS42" s="8">
        <v>147</v>
      </c>
      <c r="AT42" s="8">
        <v>107</v>
      </c>
      <c r="AU42" s="8">
        <v>128</v>
      </c>
      <c r="AV42" s="8">
        <v>133</v>
      </c>
      <c r="AW42" s="8">
        <v>140</v>
      </c>
      <c r="AX42" s="8">
        <v>131</v>
      </c>
      <c r="AY42" s="8">
        <v>136</v>
      </c>
      <c r="AZ42" s="8">
        <v>140</v>
      </c>
      <c r="BA42" s="8">
        <v>155</v>
      </c>
      <c r="BB42" s="8">
        <v>156</v>
      </c>
      <c r="BC42" s="8">
        <v>117</v>
      </c>
      <c r="BD42" s="8">
        <v>120</v>
      </c>
      <c r="BE42" s="8">
        <v>108</v>
      </c>
      <c r="BF42" s="8">
        <v>123</v>
      </c>
      <c r="BG42" s="8">
        <v>103</v>
      </c>
      <c r="BH42" s="8">
        <v>95</v>
      </c>
      <c r="BI42" s="8">
        <v>111</v>
      </c>
      <c r="BJ42" s="8">
        <v>140</v>
      </c>
      <c r="BK42" s="8">
        <v>152</v>
      </c>
      <c r="BL42" s="8">
        <v>147</v>
      </c>
      <c r="BM42" s="8">
        <v>150</v>
      </c>
      <c r="BN42" s="8">
        <v>112</v>
      </c>
      <c r="BO42" s="8">
        <v>135</v>
      </c>
      <c r="BP42" s="8">
        <v>118</v>
      </c>
      <c r="BQ42" s="8">
        <v>119</v>
      </c>
      <c r="BR42" s="8">
        <v>115</v>
      </c>
      <c r="BS42" s="8">
        <v>130</v>
      </c>
      <c r="BT42" s="8">
        <v>127</v>
      </c>
      <c r="BU42" s="8">
        <v>128</v>
      </c>
      <c r="BV42" s="8">
        <v>135</v>
      </c>
      <c r="BW42" s="8">
        <v>142</v>
      </c>
      <c r="BX42" s="8">
        <v>128</v>
      </c>
      <c r="BY42" s="8">
        <v>127</v>
      </c>
      <c r="BZ42" s="8">
        <v>127</v>
      </c>
      <c r="CA42" s="8">
        <v>104</v>
      </c>
      <c r="CB42" s="8">
        <v>135</v>
      </c>
      <c r="CC42" s="8">
        <v>116</v>
      </c>
      <c r="CD42" s="8">
        <v>110</v>
      </c>
      <c r="CE42" s="8">
        <v>119</v>
      </c>
      <c r="CF42" s="8">
        <v>116</v>
      </c>
      <c r="CG42" s="8">
        <v>104</v>
      </c>
      <c r="CH42" s="8">
        <v>139</v>
      </c>
      <c r="CI42" s="8">
        <v>165</v>
      </c>
      <c r="CJ42" s="8">
        <v>155</v>
      </c>
      <c r="CK42" s="8">
        <v>146</v>
      </c>
      <c r="CL42" s="8">
        <v>175</v>
      </c>
      <c r="CM42" s="8">
        <v>159</v>
      </c>
      <c r="CN42" s="8">
        <v>167</v>
      </c>
      <c r="CO42" s="8">
        <v>200</v>
      </c>
      <c r="CP42" s="8">
        <v>210</v>
      </c>
      <c r="CQ42" s="8">
        <v>186</v>
      </c>
      <c r="CR42" s="8">
        <v>179</v>
      </c>
      <c r="CS42" s="8">
        <v>189</v>
      </c>
      <c r="CT42" s="8">
        <v>156</v>
      </c>
      <c r="CU42" s="8">
        <v>148</v>
      </c>
      <c r="CV42" s="8">
        <v>163</v>
      </c>
      <c r="CW42" s="8">
        <v>171</v>
      </c>
      <c r="CX42" s="8">
        <v>147</v>
      </c>
      <c r="CY42" s="8">
        <v>122</v>
      </c>
      <c r="CZ42" s="8">
        <v>146</v>
      </c>
      <c r="DA42" s="8">
        <v>134</v>
      </c>
      <c r="DB42" s="8">
        <v>143</v>
      </c>
      <c r="DC42" s="8">
        <v>117</v>
      </c>
      <c r="DD42" s="8">
        <v>137</v>
      </c>
      <c r="DE42" s="8">
        <v>117</v>
      </c>
      <c r="DF42" s="8">
        <v>127</v>
      </c>
      <c r="DG42" s="8">
        <v>128</v>
      </c>
      <c r="DH42" s="8">
        <v>137</v>
      </c>
      <c r="DI42" s="8">
        <v>104</v>
      </c>
      <c r="DJ42" s="8">
        <v>89</v>
      </c>
      <c r="DK42" s="8">
        <v>90</v>
      </c>
      <c r="DL42" s="8">
        <v>92</v>
      </c>
      <c r="DM42" s="8">
        <v>70</v>
      </c>
      <c r="DN42" s="8">
        <v>64</v>
      </c>
      <c r="DO42" s="8">
        <v>53</v>
      </c>
      <c r="DP42" s="8">
        <v>48</v>
      </c>
      <c r="DQ42" s="8">
        <v>41</v>
      </c>
      <c r="DR42" s="8">
        <v>35</v>
      </c>
      <c r="DS42" s="8">
        <v>35</v>
      </c>
      <c r="DT42" s="8">
        <v>24</v>
      </c>
      <c r="DU42" s="8">
        <v>19</v>
      </c>
      <c r="DV42" s="8">
        <v>91</v>
      </c>
      <c r="DW42" s="8">
        <f t="shared" si="0"/>
        <v>6801</v>
      </c>
      <c r="DX42" s="8">
        <f t="shared" si="1"/>
        <v>822</v>
      </c>
      <c r="DY42" s="8">
        <f t="shared" si="2"/>
        <v>3147</v>
      </c>
      <c r="DZ42" s="8">
        <f t="shared" si="3"/>
        <v>2537</v>
      </c>
    </row>
    <row r="43" spans="1:130" x14ac:dyDescent="0.2">
      <c r="A43" t="s">
        <v>210</v>
      </c>
      <c r="B43" t="s">
        <v>215</v>
      </c>
      <c r="C43" t="s">
        <v>216</v>
      </c>
      <c r="D43" s="8">
        <f>SUM(Table3254[[#This Row],[0]:[90]])</f>
        <v>16274</v>
      </c>
      <c r="E43" s="9">
        <f>SUM(Table3254[[#This Row],[0]:[15]])</f>
        <v>3158</v>
      </c>
      <c r="F43" s="8">
        <f>SUM(Table3254[[#This Row],[16]:[64]])</f>
        <v>9594</v>
      </c>
      <c r="G43" s="8">
        <f>SUM(Table3254[[#This Row],[65]:[90]])</f>
        <v>3522</v>
      </c>
      <c r="H43" s="8">
        <f>SUM(Table3254[[#This Row],[85]:[90]])</f>
        <v>515</v>
      </c>
      <c r="I43" s="9">
        <f>SUM(Table3254[[#This Row],[0]:[17]])</f>
        <v>3533</v>
      </c>
      <c r="J43" s="8">
        <f>SUM(Table3254[[#This Row],[18]:[64]])</f>
        <v>9219</v>
      </c>
      <c r="K43" s="9">
        <f>SUM(Table3254[[#This Row],[0]:[4]])</f>
        <v>850</v>
      </c>
      <c r="L43" s="8">
        <f>SUM(Table3254[[#This Row],[5]:[15]])</f>
        <v>2308</v>
      </c>
      <c r="M43" s="8">
        <f>SUM(Table3254[[#This Row],[16]:[24]])</f>
        <v>1639</v>
      </c>
      <c r="N43" s="8">
        <f>SUM(Table3254[[#This Row],[25]:[49]])</f>
        <v>4652</v>
      </c>
      <c r="O43" s="8">
        <f>SUM(Table3254[[#This Row],[50]:[64]])</f>
        <v>3303</v>
      </c>
      <c r="P43" s="8">
        <f>SUM(Table3254[[#This Row],[65]:[74]])</f>
        <v>1785</v>
      </c>
      <c r="Q43" s="8">
        <f>SUM(Table3254[[#This Row],[75]:[84]])</f>
        <v>1222</v>
      </c>
      <c r="R43" s="9">
        <f>SUM(Table3254[[#This Row],[5]:[9]])</f>
        <v>965</v>
      </c>
      <c r="S43" s="8">
        <f>SUM(Table3254[[#This Row],[10]:[14]])</f>
        <v>1136</v>
      </c>
      <c r="T43" s="8">
        <f>SUM(Table3254[[#This Row],[15]:[19]])</f>
        <v>972</v>
      </c>
      <c r="U43" s="8">
        <f>SUM(Table3254[[#This Row],[20]:[24]])</f>
        <v>874</v>
      </c>
      <c r="V43" s="8">
        <f>SUM(Table3254[[#This Row],[25]:[29]])</f>
        <v>876</v>
      </c>
      <c r="W43" s="8">
        <f>SUM(Table3254[[#This Row],[30]:[34]])</f>
        <v>980</v>
      </c>
      <c r="X43" s="8">
        <f>SUM(Table3254[[#This Row],[35]:[39]])</f>
        <v>956</v>
      </c>
      <c r="Y43" s="8">
        <f>SUM(Table3254[[#This Row],[40]:[44]])</f>
        <v>928</v>
      </c>
      <c r="Z43" s="8">
        <f>SUM(Table3254[[#This Row],[45]:[49]])</f>
        <v>912</v>
      </c>
      <c r="AA43" s="8">
        <f>SUM(Table3254[[#This Row],[50]:[54]])</f>
        <v>997</v>
      </c>
      <c r="AB43" s="8">
        <f>SUM(Table3254[[#This Row],[55]:[59]])</f>
        <v>1173</v>
      </c>
      <c r="AC43" s="8">
        <f>SUM(Table3254[[#This Row],[60]:[64]])</f>
        <v>1133</v>
      </c>
      <c r="AD43" s="8">
        <f>SUM(Table3254[[#This Row],[65]:[69]])</f>
        <v>968</v>
      </c>
      <c r="AE43" s="8">
        <f>SUM(Table3254[[#This Row],[70]:[74]])</f>
        <v>817</v>
      </c>
      <c r="AF43" s="8">
        <f>SUM(Table3254[[#This Row],[75]:[79]])</f>
        <v>740</v>
      </c>
      <c r="AG43" s="8">
        <f>SUM(Table3254[[#This Row],[80]:[84]])</f>
        <v>482</v>
      </c>
      <c r="AH43" s="8">
        <f>SUM(Table3254[[#This Row],[85]:[89]])</f>
        <v>318</v>
      </c>
      <c r="AI43" s="8">
        <f>Table3254[[#This Row],[90]]</f>
        <v>197</v>
      </c>
      <c r="AJ43" s="9">
        <v>149</v>
      </c>
      <c r="AK43" s="8">
        <v>156</v>
      </c>
      <c r="AL43" s="8">
        <v>181</v>
      </c>
      <c r="AM43" s="8">
        <v>168</v>
      </c>
      <c r="AN43" s="8">
        <v>196</v>
      </c>
      <c r="AO43" s="8">
        <v>184</v>
      </c>
      <c r="AP43" s="8">
        <v>190</v>
      </c>
      <c r="AQ43" s="8">
        <v>198</v>
      </c>
      <c r="AR43" s="8">
        <v>206</v>
      </c>
      <c r="AS43" s="8">
        <v>187</v>
      </c>
      <c r="AT43" s="8">
        <v>211</v>
      </c>
      <c r="AU43" s="8">
        <v>214</v>
      </c>
      <c r="AV43" s="8">
        <v>238</v>
      </c>
      <c r="AW43" s="8">
        <v>258</v>
      </c>
      <c r="AX43" s="8">
        <v>215</v>
      </c>
      <c r="AY43" s="8">
        <v>207</v>
      </c>
      <c r="AZ43" s="8">
        <v>199</v>
      </c>
      <c r="BA43" s="8">
        <v>176</v>
      </c>
      <c r="BB43" s="8">
        <v>194</v>
      </c>
      <c r="BC43" s="8">
        <v>196</v>
      </c>
      <c r="BD43" s="8">
        <v>214</v>
      </c>
      <c r="BE43" s="8">
        <v>185</v>
      </c>
      <c r="BF43" s="8">
        <v>178</v>
      </c>
      <c r="BG43" s="8">
        <v>127</v>
      </c>
      <c r="BH43" s="8">
        <v>170</v>
      </c>
      <c r="BI43" s="8">
        <v>176</v>
      </c>
      <c r="BJ43" s="8">
        <v>156</v>
      </c>
      <c r="BK43" s="8">
        <v>173</v>
      </c>
      <c r="BL43" s="8">
        <v>183</v>
      </c>
      <c r="BM43" s="8">
        <v>188</v>
      </c>
      <c r="BN43" s="8">
        <v>189</v>
      </c>
      <c r="BO43" s="8">
        <v>196</v>
      </c>
      <c r="BP43" s="8">
        <v>207</v>
      </c>
      <c r="BQ43" s="8">
        <v>193</v>
      </c>
      <c r="BR43" s="8">
        <v>195</v>
      </c>
      <c r="BS43" s="8">
        <v>189</v>
      </c>
      <c r="BT43" s="8">
        <v>201</v>
      </c>
      <c r="BU43" s="8">
        <v>189</v>
      </c>
      <c r="BV43" s="8">
        <v>198</v>
      </c>
      <c r="BW43" s="8">
        <v>179</v>
      </c>
      <c r="BX43" s="8">
        <v>197</v>
      </c>
      <c r="BY43" s="8">
        <v>196</v>
      </c>
      <c r="BZ43" s="8">
        <v>174</v>
      </c>
      <c r="CA43" s="8">
        <v>183</v>
      </c>
      <c r="CB43" s="8">
        <v>178</v>
      </c>
      <c r="CC43" s="8">
        <v>185</v>
      </c>
      <c r="CD43" s="8">
        <v>186</v>
      </c>
      <c r="CE43" s="8">
        <v>194</v>
      </c>
      <c r="CF43" s="8">
        <v>162</v>
      </c>
      <c r="CG43" s="8">
        <v>185</v>
      </c>
      <c r="CH43" s="8">
        <v>196</v>
      </c>
      <c r="CI43" s="8">
        <v>182</v>
      </c>
      <c r="CJ43" s="8">
        <v>192</v>
      </c>
      <c r="CK43" s="8">
        <v>192</v>
      </c>
      <c r="CL43" s="8">
        <v>235</v>
      </c>
      <c r="CM43" s="8">
        <v>234</v>
      </c>
      <c r="CN43" s="8">
        <v>219</v>
      </c>
      <c r="CO43" s="8">
        <v>237</v>
      </c>
      <c r="CP43" s="8">
        <v>253</v>
      </c>
      <c r="CQ43" s="8">
        <v>230</v>
      </c>
      <c r="CR43" s="8">
        <v>238</v>
      </c>
      <c r="CS43" s="8">
        <v>251</v>
      </c>
      <c r="CT43" s="8">
        <v>232</v>
      </c>
      <c r="CU43" s="8">
        <v>219</v>
      </c>
      <c r="CV43" s="8">
        <v>193</v>
      </c>
      <c r="CW43" s="8">
        <v>217</v>
      </c>
      <c r="CX43" s="8">
        <v>198</v>
      </c>
      <c r="CY43" s="8">
        <v>165</v>
      </c>
      <c r="CZ43" s="8">
        <v>206</v>
      </c>
      <c r="DA43" s="8">
        <v>182</v>
      </c>
      <c r="DB43" s="8">
        <v>165</v>
      </c>
      <c r="DC43" s="8">
        <v>160</v>
      </c>
      <c r="DD43" s="8">
        <v>149</v>
      </c>
      <c r="DE43" s="8">
        <v>173</v>
      </c>
      <c r="DF43" s="8">
        <v>170</v>
      </c>
      <c r="DG43" s="8">
        <v>160</v>
      </c>
      <c r="DH43" s="8">
        <v>200</v>
      </c>
      <c r="DI43" s="8">
        <v>127</v>
      </c>
      <c r="DJ43" s="8">
        <v>118</v>
      </c>
      <c r="DK43" s="8">
        <v>135</v>
      </c>
      <c r="DL43" s="8">
        <v>101</v>
      </c>
      <c r="DM43" s="8">
        <v>105</v>
      </c>
      <c r="DN43" s="8">
        <v>100</v>
      </c>
      <c r="DO43" s="8">
        <v>91</v>
      </c>
      <c r="DP43" s="8">
        <v>85</v>
      </c>
      <c r="DQ43" s="8">
        <v>77</v>
      </c>
      <c r="DR43" s="8">
        <v>62</v>
      </c>
      <c r="DS43" s="8">
        <v>77</v>
      </c>
      <c r="DT43" s="8">
        <v>58</v>
      </c>
      <c r="DU43" s="8">
        <v>44</v>
      </c>
      <c r="DV43" s="8">
        <v>197</v>
      </c>
      <c r="DW43" s="8">
        <f t="shared" si="0"/>
        <v>9594</v>
      </c>
      <c r="DX43" s="8">
        <f t="shared" si="1"/>
        <v>1264</v>
      </c>
      <c r="DY43" s="8">
        <f t="shared" si="2"/>
        <v>4652</v>
      </c>
      <c r="DZ43" s="8">
        <f t="shared" si="3"/>
        <v>3303</v>
      </c>
    </row>
    <row r="44" spans="1:130" x14ac:dyDescent="0.2">
      <c r="A44" t="s">
        <v>210</v>
      </c>
      <c r="B44" t="s">
        <v>217</v>
      </c>
      <c r="C44" t="s">
        <v>218</v>
      </c>
      <c r="D44" s="8">
        <f>SUM(Table3254[[#This Row],[0]:[90]])</f>
        <v>5215</v>
      </c>
      <c r="E44" s="9">
        <f>SUM(Table3254[[#This Row],[0]:[15]])</f>
        <v>811</v>
      </c>
      <c r="F44" s="8">
        <f>SUM(Table3254[[#This Row],[16]:[64]])</f>
        <v>2745</v>
      </c>
      <c r="G44" s="8">
        <f>SUM(Table3254[[#This Row],[65]:[90]])</f>
        <v>1659</v>
      </c>
      <c r="H44" s="8">
        <f>SUM(Table3254[[#This Row],[85]:[90]])</f>
        <v>304</v>
      </c>
      <c r="I44" s="9">
        <f>SUM(Table3254[[#This Row],[0]:[17]])</f>
        <v>955</v>
      </c>
      <c r="J44" s="8">
        <f>SUM(Table3254[[#This Row],[18]:[64]])</f>
        <v>2601</v>
      </c>
      <c r="K44" s="9">
        <f>SUM(Table3254[[#This Row],[0]:[4]])</f>
        <v>206</v>
      </c>
      <c r="L44" s="8">
        <f>SUM(Table3254[[#This Row],[5]:[15]])</f>
        <v>605</v>
      </c>
      <c r="M44" s="8">
        <f>SUM(Table3254[[#This Row],[16]:[24]])</f>
        <v>434</v>
      </c>
      <c r="N44" s="8">
        <f>SUM(Table3254[[#This Row],[25]:[49]])</f>
        <v>1183</v>
      </c>
      <c r="O44" s="8">
        <f>SUM(Table3254[[#This Row],[50]:[64]])</f>
        <v>1128</v>
      </c>
      <c r="P44" s="8">
        <f>SUM(Table3254[[#This Row],[65]:[74]])</f>
        <v>755</v>
      </c>
      <c r="Q44" s="8">
        <f>SUM(Table3254[[#This Row],[75]:[84]])</f>
        <v>600</v>
      </c>
      <c r="R44" s="9">
        <f>SUM(Table3254[[#This Row],[5]:[9]])</f>
        <v>251</v>
      </c>
      <c r="S44" s="8">
        <f>SUM(Table3254[[#This Row],[10]:[14]])</f>
        <v>288</v>
      </c>
      <c r="T44" s="8">
        <f>SUM(Table3254[[#This Row],[15]:[19]])</f>
        <v>303</v>
      </c>
      <c r="U44" s="8">
        <f>SUM(Table3254[[#This Row],[20]:[24]])</f>
        <v>197</v>
      </c>
      <c r="V44" s="8">
        <f>SUM(Table3254[[#This Row],[25]:[29]])</f>
        <v>216</v>
      </c>
      <c r="W44" s="8">
        <f>SUM(Table3254[[#This Row],[30]:[34]])</f>
        <v>240</v>
      </c>
      <c r="X44" s="8">
        <f>SUM(Table3254[[#This Row],[35]:[39]])</f>
        <v>214</v>
      </c>
      <c r="Y44" s="8">
        <f>SUM(Table3254[[#This Row],[40]:[44]])</f>
        <v>283</v>
      </c>
      <c r="Z44" s="8">
        <f>SUM(Table3254[[#This Row],[45]:[49]])</f>
        <v>230</v>
      </c>
      <c r="AA44" s="8">
        <f>SUM(Table3254[[#This Row],[50]:[54]])</f>
        <v>338</v>
      </c>
      <c r="AB44" s="8">
        <f>SUM(Table3254[[#This Row],[55]:[59]])</f>
        <v>386</v>
      </c>
      <c r="AC44" s="8">
        <f>SUM(Table3254[[#This Row],[60]:[64]])</f>
        <v>404</v>
      </c>
      <c r="AD44" s="8">
        <f>SUM(Table3254[[#This Row],[65]:[69]])</f>
        <v>345</v>
      </c>
      <c r="AE44" s="8">
        <f>SUM(Table3254[[#This Row],[70]:[74]])</f>
        <v>410</v>
      </c>
      <c r="AF44" s="8">
        <f>SUM(Table3254[[#This Row],[75]:[79]])</f>
        <v>323</v>
      </c>
      <c r="AG44" s="8">
        <f>SUM(Table3254[[#This Row],[80]:[84]])</f>
        <v>277</v>
      </c>
      <c r="AH44" s="8">
        <f>SUM(Table3254[[#This Row],[85]:[89]])</f>
        <v>177</v>
      </c>
      <c r="AI44" s="8">
        <f>Table3254[[#This Row],[90]]</f>
        <v>127</v>
      </c>
      <c r="AJ44" s="9">
        <v>37</v>
      </c>
      <c r="AK44" s="8">
        <v>38</v>
      </c>
      <c r="AL44" s="8">
        <v>41</v>
      </c>
      <c r="AM44" s="8">
        <v>50</v>
      </c>
      <c r="AN44" s="8">
        <v>40</v>
      </c>
      <c r="AO44" s="8">
        <v>54</v>
      </c>
      <c r="AP44" s="8">
        <v>42</v>
      </c>
      <c r="AQ44" s="8">
        <v>45</v>
      </c>
      <c r="AR44" s="8">
        <v>58</v>
      </c>
      <c r="AS44" s="8">
        <v>52</v>
      </c>
      <c r="AT44" s="8">
        <v>49</v>
      </c>
      <c r="AU44" s="8">
        <v>54</v>
      </c>
      <c r="AV44" s="8">
        <v>52</v>
      </c>
      <c r="AW44" s="8">
        <v>58</v>
      </c>
      <c r="AX44" s="8">
        <v>75</v>
      </c>
      <c r="AY44" s="8">
        <v>66</v>
      </c>
      <c r="AZ44" s="8">
        <v>59</v>
      </c>
      <c r="BA44" s="8">
        <v>85</v>
      </c>
      <c r="BB44" s="8">
        <v>47</v>
      </c>
      <c r="BC44" s="8">
        <v>46</v>
      </c>
      <c r="BD44" s="8">
        <v>41</v>
      </c>
      <c r="BE44" s="8">
        <v>40</v>
      </c>
      <c r="BF44" s="8">
        <v>40</v>
      </c>
      <c r="BG44" s="8">
        <v>32</v>
      </c>
      <c r="BH44" s="8">
        <v>44</v>
      </c>
      <c r="BI44" s="8">
        <v>39</v>
      </c>
      <c r="BJ44" s="8">
        <v>46</v>
      </c>
      <c r="BK44" s="8">
        <v>39</v>
      </c>
      <c r="BL44" s="8">
        <v>48</v>
      </c>
      <c r="BM44" s="8">
        <v>44</v>
      </c>
      <c r="BN44" s="8">
        <v>52</v>
      </c>
      <c r="BO44" s="8">
        <v>43</v>
      </c>
      <c r="BP44" s="8">
        <v>48</v>
      </c>
      <c r="BQ44" s="8">
        <v>52</v>
      </c>
      <c r="BR44" s="8">
        <v>45</v>
      </c>
      <c r="BS44" s="8">
        <v>47</v>
      </c>
      <c r="BT44" s="8">
        <v>42</v>
      </c>
      <c r="BU44" s="8">
        <v>42</v>
      </c>
      <c r="BV44" s="8">
        <v>41</v>
      </c>
      <c r="BW44" s="8">
        <v>42</v>
      </c>
      <c r="BX44" s="8">
        <v>57</v>
      </c>
      <c r="BY44" s="8">
        <v>46</v>
      </c>
      <c r="BZ44" s="8">
        <v>64</v>
      </c>
      <c r="CA44" s="8">
        <v>61</v>
      </c>
      <c r="CB44" s="8">
        <v>55</v>
      </c>
      <c r="CC44" s="8">
        <v>46</v>
      </c>
      <c r="CD44" s="8">
        <v>43</v>
      </c>
      <c r="CE44" s="8">
        <v>54</v>
      </c>
      <c r="CF44" s="8">
        <v>40</v>
      </c>
      <c r="CG44" s="8">
        <v>47</v>
      </c>
      <c r="CH44" s="8">
        <v>55</v>
      </c>
      <c r="CI44" s="8">
        <v>64</v>
      </c>
      <c r="CJ44" s="8">
        <v>79</v>
      </c>
      <c r="CK44" s="8">
        <v>73</v>
      </c>
      <c r="CL44" s="8">
        <v>67</v>
      </c>
      <c r="CM44" s="8">
        <v>78</v>
      </c>
      <c r="CN44" s="8">
        <v>68</v>
      </c>
      <c r="CO44" s="8">
        <v>72</v>
      </c>
      <c r="CP44" s="8">
        <v>92</v>
      </c>
      <c r="CQ44" s="8">
        <v>76</v>
      </c>
      <c r="CR44" s="8">
        <v>80</v>
      </c>
      <c r="CS44" s="8">
        <v>92</v>
      </c>
      <c r="CT44" s="8">
        <v>77</v>
      </c>
      <c r="CU44" s="8">
        <v>72</v>
      </c>
      <c r="CV44" s="8">
        <v>83</v>
      </c>
      <c r="CW44" s="8">
        <v>78</v>
      </c>
      <c r="CX44" s="8">
        <v>66</v>
      </c>
      <c r="CY44" s="8">
        <v>63</v>
      </c>
      <c r="CZ44" s="8">
        <v>74</v>
      </c>
      <c r="DA44" s="8">
        <v>64</v>
      </c>
      <c r="DB44" s="8">
        <v>81</v>
      </c>
      <c r="DC44" s="8">
        <v>76</v>
      </c>
      <c r="DD44" s="8">
        <v>95</v>
      </c>
      <c r="DE44" s="8">
        <v>68</v>
      </c>
      <c r="DF44" s="8">
        <v>90</v>
      </c>
      <c r="DG44" s="8">
        <v>78</v>
      </c>
      <c r="DH44" s="8">
        <v>84</v>
      </c>
      <c r="DI44" s="8">
        <v>64</v>
      </c>
      <c r="DJ44" s="8">
        <v>51</v>
      </c>
      <c r="DK44" s="8">
        <v>46</v>
      </c>
      <c r="DL44" s="8">
        <v>53</v>
      </c>
      <c r="DM44" s="8">
        <v>66</v>
      </c>
      <c r="DN44" s="8">
        <v>53</v>
      </c>
      <c r="DO44" s="8">
        <v>65</v>
      </c>
      <c r="DP44" s="8">
        <v>40</v>
      </c>
      <c r="DQ44" s="8">
        <v>37</v>
      </c>
      <c r="DR44" s="8">
        <v>34</v>
      </c>
      <c r="DS44" s="8">
        <v>45</v>
      </c>
      <c r="DT44" s="8">
        <v>28</v>
      </c>
      <c r="DU44" s="8">
        <v>33</v>
      </c>
      <c r="DV44" s="8">
        <v>127</v>
      </c>
      <c r="DW44" s="8">
        <f t="shared" si="0"/>
        <v>2745</v>
      </c>
      <c r="DX44" s="8">
        <f t="shared" si="1"/>
        <v>290</v>
      </c>
      <c r="DY44" s="8">
        <f t="shared" si="2"/>
        <v>1183</v>
      </c>
      <c r="DZ44" s="8">
        <f t="shared" si="3"/>
        <v>1128</v>
      </c>
    </row>
    <row r="45" spans="1:130" x14ac:dyDescent="0.2">
      <c r="A45" t="s">
        <v>210</v>
      </c>
      <c r="B45" t="s">
        <v>219</v>
      </c>
      <c r="C45" t="s">
        <v>220</v>
      </c>
      <c r="D45" s="8">
        <f>SUM(Table3254[[#This Row],[0]:[90]])</f>
        <v>11272</v>
      </c>
      <c r="E45" s="9">
        <f>SUM(Table3254[[#This Row],[0]:[15]])</f>
        <v>1494</v>
      </c>
      <c r="F45" s="8">
        <f>SUM(Table3254[[#This Row],[16]:[64]])</f>
        <v>6773</v>
      </c>
      <c r="G45" s="8">
        <f>SUM(Table3254[[#This Row],[65]:[90]])</f>
        <v>3005</v>
      </c>
      <c r="H45" s="8">
        <f>SUM(Table3254[[#This Row],[85]:[90]])</f>
        <v>388</v>
      </c>
      <c r="I45" s="9">
        <f>SUM(Table3254[[#This Row],[0]:[17]])</f>
        <v>1709</v>
      </c>
      <c r="J45" s="8">
        <f>SUM(Table3254[[#This Row],[18]:[64]])</f>
        <v>6558</v>
      </c>
      <c r="K45" s="9">
        <f>SUM(Table3254[[#This Row],[0]:[4]])</f>
        <v>378</v>
      </c>
      <c r="L45" s="8">
        <f>SUM(Table3254[[#This Row],[5]:[15]])</f>
        <v>1116</v>
      </c>
      <c r="M45" s="8">
        <f>SUM(Table3254[[#This Row],[16]:[24]])</f>
        <v>1529</v>
      </c>
      <c r="N45" s="8">
        <f>SUM(Table3254[[#This Row],[25]:[49]])</f>
        <v>3217</v>
      </c>
      <c r="O45" s="8">
        <f>SUM(Table3254[[#This Row],[50]:[64]])</f>
        <v>2027</v>
      </c>
      <c r="P45" s="8">
        <f>SUM(Table3254[[#This Row],[65]:[74]])</f>
        <v>1361</v>
      </c>
      <c r="Q45" s="8">
        <f>SUM(Table3254[[#This Row],[75]:[84]])</f>
        <v>1256</v>
      </c>
      <c r="R45" s="9">
        <f>SUM(Table3254[[#This Row],[5]:[9]])</f>
        <v>479</v>
      </c>
      <c r="S45" s="8">
        <f>SUM(Table3254[[#This Row],[10]:[14]])</f>
        <v>518</v>
      </c>
      <c r="T45" s="8">
        <f>SUM(Table3254[[#This Row],[15]:[19]])</f>
        <v>602</v>
      </c>
      <c r="U45" s="8">
        <f>SUM(Table3254[[#This Row],[20]:[24]])</f>
        <v>1046</v>
      </c>
      <c r="V45" s="8">
        <f>SUM(Table3254[[#This Row],[25]:[29]])</f>
        <v>656</v>
      </c>
      <c r="W45" s="8">
        <f>SUM(Table3254[[#This Row],[30]:[34]])</f>
        <v>647</v>
      </c>
      <c r="X45" s="8">
        <f>SUM(Table3254[[#This Row],[35]:[39]])</f>
        <v>711</v>
      </c>
      <c r="Y45" s="8">
        <f>SUM(Table3254[[#This Row],[40]:[44]])</f>
        <v>691</v>
      </c>
      <c r="Z45" s="8">
        <f>SUM(Table3254[[#This Row],[45]:[49]])</f>
        <v>512</v>
      </c>
      <c r="AA45" s="8">
        <f>SUM(Table3254[[#This Row],[50]:[54]])</f>
        <v>733</v>
      </c>
      <c r="AB45" s="8">
        <f>SUM(Table3254[[#This Row],[55]:[59]])</f>
        <v>665</v>
      </c>
      <c r="AC45" s="8">
        <f>SUM(Table3254[[#This Row],[60]:[64]])</f>
        <v>629</v>
      </c>
      <c r="AD45" s="8">
        <f>SUM(Table3254[[#This Row],[65]:[69]])</f>
        <v>659</v>
      </c>
      <c r="AE45" s="8">
        <f>SUM(Table3254[[#This Row],[70]:[74]])</f>
        <v>702</v>
      </c>
      <c r="AF45" s="8">
        <f>SUM(Table3254[[#This Row],[75]:[79]])</f>
        <v>758</v>
      </c>
      <c r="AG45" s="8">
        <f>SUM(Table3254[[#This Row],[80]:[84]])</f>
        <v>498</v>
      </c>
      <c r="AH45" s="8">
        <f>SUM(Table3254[[#This Row],[85]:[89]])</f>
        <v>260</v>
      </c>
      <c r="AI45" s="8">
        <f>Table3254[[#This Row],[90]]</f>
        <v>128</v>
      </c>
      <c r="AJ45" s="9">
        <v>61</v>
      </c>
      <c r="AK45" s="8">
        <v>78</v>
      </c>
      <c r="AL45" s="8">
        <v>77</v>
      </c>
      <c r="AM45" s="8">
        <v>77</v>
      </c>
      <c r="AN45" s="8">
        <v>85</v>
      </c>
      <c r="AO45" s="8">
        <v>76</v>
      </c>
      <c r="AP45" s="8">
        <v>104</v>
      </c>
      <c r="AQ45" s="8">
        <v>95</v>
      </c>
      <c r="AR45" s="8">
        <v>109</v>
      </c>
      <c r="AS45" s="8">
        <v>95</v>
      </c>
      <c r="AT45" s="8">
        <v>107</v>
      </c>
      <c r="AU45" s="8">
        <v>96</v>
      </c>
      <c r="AV45" s="8">
        <v>107</v>
      </c>
      <c r="AW45" s="8">
        <v>109</v>
      </c>
      <c r="AX45" s="8">
        <v>99</v>
      </c>
      <c r="AY45" s="8">
        <v>119</v>
      </c>
      <c r="AZ45" s="8">
        <v>106</v>
      </c>
      <c r="BA45" s="8">
        <v>109</v>
      </c>
      <c r="BB45" s="8">
        <v>108</v>
      </c>
      <c r="BC45" s="8">
        <v>160</v>
      </c>
      <c r="BD45" s="8">
        <v>249</v>
      </c>
      <c r="BE45" s="8">
        <v>236</v>
      </c>
      <c r="BF45" s="8">
        <v>209</v>
      </c>
      <c r="BG45" s="8">
        <v>182</v>
      </c>
      <c r="BH45" s="8">
        <v>170</v>
      </c>
      <c r="BI45" s="8">
        <v>143</v>
      </c>
      <c r="BJ45" s="8">
        <v>135</v>
      </c>
      <c r="BK45" s="8">
        <v>130</v>
      </c>
      <c r="BL45" s="8">
        <v>127</v>
      </c>
      <c r="BM45" s="8">
        <v>121</v>
      </c>
      <c r="BN45" s="8">
        <v>117</v>
      </c>
      <c r="BO45" s="8">
        <v>117</v>
      </c>
      <c r="BP45" s="8">
        <v>145</v>
      </c>
      <c r="BQ45" s="8">
        <v>131</v>
      </c>
      <c r="BR45" s="8">
        <v>137</v>
      </c>
      <c r="BS45" s="8">
        <v>130</v>
      </c>
      <c r="BT45" s="8">
        <v>146</v>
      </c>
      <c r="BU45" s="8">
        <v>146</v>
      </c>
      <c r="BV45" s="8">
        <v>150</v>
      </c>
      <c r="BW45" s="8">
        <v>139</v>
      </c>
      <c r="BX45" s="8">
        <v>128</v>
      </c>
      <c r="BY45" s="8">
        <v>150</v>
      </c>
      <c r="BZ45" s="8">
        <v>141</v>
      </c>
      <c r="CA45" s="8">
        <v>135</v>
      </c>
      <c r="CB45" s="8">
        <v>137</v>
      </c>
      <c r="CC45" s="8">
        <v>105</v>
      </c>
      <c r="CD45" s="8">
        <v>101</v>
      </c>
      <c r="CE45" s="8">
        <v>104</v>
      </c>
      <c r="CF45" s="8">
        <v>107</v>
      </c>
      <c r="CG45" s="8">
        <v>95</v>
      </c>
      <c r="CH45" s="8">
        <v>142</v>
      </c>
      <c r="CI45" s="8">
        <v>151</v>
      </c>
      <c r="CJ45" s="8">
        <v>144</v>
      </c>
      <c r="CK45" s="8">
        <v>157</v>
      </c>
      <c r="CL45" s="8">
        <v>139</v>
      </c>
      <c r="CM45" s="8">
        <v>138</v>
      </c>
      <c r="CN45" s="8">
        <v>130</v>
      </c>
      <c r="CO45" s="8">
        <v>150</v>
      </c>
      <c r="CP45" s="8">
        <v>126</v>
      </c>
      <c r="CQ45" s="8">
        <v>121</v>
      </c>
      <c r="CR45" s="8">
        <v>99</v>
      </c>
      <c r="CS45" s="8">
        <v>164</v>
      </c>
      <c r="CT45" s="8">
        <v>121</v>
      </c>
      <c r="CU45" s="8">
        <v>132</v>
      </c>
      <c r="CV45" s="8">
        <v>113</v>
      </c>
      <c r="CW45" s="8">
        <v>138</v>
      </c>
      <c r="CX45" s="8">
        <v>138</v>
      </c>
      <c r="CY45" s="8">
        <v>143</v>
      </c>
      <c r="CZ45" s="8">
        <v>124</v>
      </c>
      <c r="DA45" s="8">
        <v>116</v>
      </c>
      <c r="DB45" s="8">
        <v>140</v>
      </c>
      <c r="DC45" s="8">
        <v>126</v>
      </c>
      <c r="DD45" s="8">
        <v>130</v>
      </c>
      <c r="DE45" s="8">
        <v>155</v>
      </c>
      <c r="DF45" s="8">
        <v>151</v>
      </c>
      <c r="DG45" s="8">
        <v>155</v>
      </c>
      <c r="DH45" s="8">
        <v>205</v>
      </c>
      <c r="DI45" s="8">
        <v>129</v>
      </c>
      <c r="DJ45" s="8">
        <v>133</v>
      </c>
      <c r="DK45" s="8">
        <v>136</v>
      </c>
      <c r="DL45" s="8">
        <v>126</v>
      </c>
      <c r="DM45" s="8">
        <v>87</v>
      </c>
      <c r="DN45" s="8">
        <v>115</v>
      </c>
      <c r="DO45" s="8">
        <v>82</v>
      </c>
      <c r="DP45" s="8">
        <v>88</v>
      </c>
      <c r="DQ45" s="8">
        <v>64</v>
      </c>
      <c r="DR45" s="8">
        <v>71</v>
      </c>
      <c r="DS45" s="8">
        <v>52</v>
      </c>
      <c r="DT45" s="8">
        <v>43</v>
      </c>
      <c r="DU45" s="8">
        <v>30</v>
      </c>
      <c r="DV45" s="8">
        <v>128</v>
      </c>
      <c r="DW45" s="8">
        <f t="shared" si="0"/>
        <v>6773</v>
      </c>
      <c r="DX45" s="8">
        <f t="shared" si="1"/>
        <v>1314</v>
      </c>
      <c r="DY45" s="8">
        <f t="shared" si="2"/>
        <v>3217</v>
      </c>
      <c r="DZ45" s="8">
        <f t="shared" si="3"/>
        <v>2027</v>
      </c>
    </row>
    <row r="46" spans="1:130" x14ac:dyDescent="0.2">
      <c r="A46" t="s">
        <v>210</v>
      </c>
      <c r="B46" t="s">
        <v>221</v>
      </c>
      <c r="C46" t="s">
        <v>222</v>
      </c>
      <c r="D46" s="8">
        <f>SUM(Table3254[[#This Row],[0]:[90]])</f>
        <v>10445</v>
      </c>
      <c r="E46" s="9">
        <f>SUM(Table3254[[#This Row],[0]:[15]])</f>
        <v>1723</v>
      </c>
      <c r="F46" s="8">
        <f>SUM(Table3254[[#This Row],[16]:[64]])</f>
        <v>6397</v>
      </c>
      <c r="G46" s="8">
        <f>SUM(Table3254[[#This Row],[65]:[90]])</f>
        <v>2325</v>
      </c>
      <c r="H46" s="8">
        <f>SUM(Table3254[[#This Row],[85]:[90]])</f>
        <v>262</v>
      </c>
      <c r="I46" s="9">
        <f>SUM(Table3254[[#This Row],[0]:[17]])</f>
        <v>1961</v>
      </c>
      <c r="J46" s="8">
        <f>SUM(Table3254[[#This Row],[18]:[64]])</f>
        <v>6159</v>
      </c>
      <c r="K46" s="9">
        <f>SUM(Table3254[[#This Row],[0]:[4]])</f>
        <v>468</v>
      </c>
      <c r="L46" s="8">
        <f>SUM(Table3254[[#This Row],[5]:[15]])</f>
        <v>1255</v>
      </c>
      <c r="M46" s="8">
        <f>SUM(Table3254[[#This Row],[16]:[24]])</f>
        <v>965</v>
      </c>
      <c r="N46" s="8">
        <f>SUM(Table3254[[#This Row],[25]:[49]])</f>
        <v>3081</v>
      </c>
      <c r="O46" s="8">
        <f>SUM(Table3254[[#This Row],[50]:[64]])</f>
        <v>2351</v>
      </c>
      <c r="P46" s="8">
        <f>SUM(Table3254[[#This Row],[65]:[74]])</f>
        <v>1279</v>
      </c>
      <c r="Q46" s="8">
        <f>SUM(Table3254[[#This Row],[75]:[84]])</f>
        <v>784</v>
      </c>
      <c r="R46" s="9">
        <f>SUM(Table3254[[#This Row],[5]:[9]])</f>
        <v>601</v>
      </c>
      <c r="S46" s="8">
        <f>SUM(Table3254[[#This Row],[10]:[14]])</f>
        <v>547</v>
      </c>
      <c r="T46" s="8">
        <f>SUM(Table3254[[#This Row],[15]:[19]])</f>
        <v>554</v>
      </c>
      <c r="U46" s="8">
        <f>SUM(Table3254[[#This Row],[20]:[24]])</f>
        <v>518</v>
      </c>
      <c r="V46" s="8">
        <f>SUM(Table3254[[#This Row],[25]:[29]])</f>
        <v>544</v>
      </c>
      <c r="W46" s="8">
        <f>SUM(Table3254[[#This Row],[30]:[34]])</f>
        <v>639</v>
      </c>
      <c r="X46" s="8">
        <f>SUM(Table3254[[#This Row],[35]:[39]])</f>
        <v>617</v>
      </c>
      <c r="Y46" s="8">
        <f>SUM(Table3254[[#This Row],[40]:[44]])</f>
        <v>687</v>
      </c>
      <c r="Z46" s="8">
        <f>SUM(Table3254[[#This Row],[45]:[49]])</f>
        <v>594</v>
      </c>
      <c r="AA46" s="8">
        <f>SUM(Table3254[[#This Row],[50]:[54]])</f>
        <v>734</v>
      </c>
      <c r="AB46" s="8">
        <f>SUM(Table3254[[#This Row],[55]:[59]])</f>
        <v>832</v>
      </c>
      <c r="AC46" s="8">
        <f>SUM(Table3254[[#This Row],[60]:[64]])</f>
        <v>785</v>
      </c>
      <c r="AD46" s="8">
        <f>SUM(Table3254[[#This Row],[65]:[69]])</f>
        <v>678</v>
      </c>
      <c r="AE46" s="8">
        <f>SUM(Table3254[[#This Row],[70]:[74]])</f>
        <v>601</v>
      </c>
      <c r="AF46" s="8">
        <f>SUM(Table3254[[#This Row],[75]:[79]])</f>
        <v>484</v>
      </c>
      <c r="AG46" s="8">
        <f>SUM(Table3254[[#This Row],[80]:[84]])</f>
        <v>300</v>
      </c>
      <c r="AH46" s="8">
        <f>SUM(Table3254[[#This Row],[85]:[89]])</f>
        <v>183</v>
      </c>
      <c r="AI46" s="8">
        <f>Table3254[[#This Row],[90]]</f>
        <v>79</v>
      </c>
      <c r="AJ46" s="9">
        <v>86</v>
      </c>
      <c r="AK46" s="8">
        <v>104</v>
      </c>
      <c r="AL46" s="8">
        <v>103</v>
      </c>
      <c r="AM46" s="8">
        <v>82</v>
      </c>
      <c r="AN46" s="8">
        <v>93</v>
      </c>
      <c r="AO46" s="8">
        <v>114</v>
      </c>
      <c r="AP46" s="8">
        <v>117</v>
      </c>
      <c r="AQ46" s="8">
        <v>124</v>
      </c>
      <c r="AR46" s="8">
        <v>137</v>
      </c>
      <c r="AS46" s="8">
        <v>109</v>
      </c>
      <c r="AT46" s="8">
        <v>89</v>
      </c>
      <c r="AU46" s="8">
        <v>99</v>
      </c>
      <c r="AV46" s="8">
        <v>128</v>
      </c>
      <c r="AW46" s="8">
        <v>110</v>
      </c>
      <c r="AX46" s="8">
        <v>121</v>
      </c>
      <c r="AY46" s="8">
        <v>107</v>
      </c>
      <c r="AZ46" s="8">
        <v>132</v>
      </c>
      <c r="BA46" s="8">
        <v>106</v>
      </c>
      <c r="BB46" s="8">
        <v>97</v>
      </c>
      <c r="BC46" s="8">
        <v>112</v>
      </c>
      <c r="BD46" s="8">
        <v>130</v>
      </c>
      <c r="BE46" s="8">
        <v>100</v>
      </c>
      <c r="BF46" s="8">
        <v>107</v>
      </c>
      <c r="BG46" s="8">
        <v>97</v>
      </c>
      <c r="BH46" s="8">
        <v>84</v>
      </c>
      <c r="BI46" s="8">
        <v>117</v>
      </c>
      <c r="BJ46" s="8">
        <v>117</v>
      </c>
      <c r="BK46" s="8">
        <v>113</v>
      </c>
      <c r="BL46" s="8">
        <v>98</v>
      </c>
      <c r="BM46" s="8">
        <v>99</v>
      </c>
      <c r="BN46" s="8">
        <v>124</v>
      </c>
      <c r="BO46" s="8">
        <v>119</v>
      </c>
      <c r="BP46" s="8">
        <v>133</v>
      </c>
      <c r="BQ46" s="8">
        <v>133</v>
      </c>
      <c r="BR46" s="8">
        <v>130</v>
      </c>
      <c r="BS46" s="8">
        <v>99</v>
      </c>
      <c r="BT46" s="8">
        <v>133</v>
      </c>
      <c r="BU46" s="8">
        <v>125</v>
      </c>
      <c r="BV46" s="8">
        <v>145</v>
      </c>
      <c r="BW46" s="8">
        <v>115</v>
      </c>
      <c r="BX46" s="8">
        <v>142</v>
      </c>
      <c r="BY46" s="8">
        <v>138</v>
      </c>
      <c r="BZ46" s="8">
        <v>144</v>
      </c>
      <c r="CA46" s="8">
        <v>129</v>
      </c>
      <c r="CB46" s="8">
        <v>134</v>
      </c>
      <c r="CC46" s="8">
        <v>120</v>
      </c>
      <c r="CD46" s="8">
        <v>99</v>
      </c>
      <c r="CE46" s="8">
        <v>128</v>
      </c>
      <c r="CF46" s="8">
        <v>123</v>
      </c>
      <c r="CG46" s="8">
        <v>124</v>
      </c>
      <c r="CH46" s="8">
        <v>131</v>
      </c>
      <c r="CI46" s="8">
        <v>153</v>
      </c>
      <c r="CJ46" s="8">
        <v>157</v>
      </c>
      <c r="CK46" s="8">
        <v>124</v>
      </c>
      <c r="CL46" s="8">
        <v>169</v>
      </c>
      <c r="CM46" s="8">
        <v>147</v>
      </c>
      <c r="CN46" s="8">
        <v>180</v>
      </c>
      <c r="CO46" s="8">
        <v>165</v>
      </c>
      <c r="CP46" s="8">
        <v>172</v>
      </c>
      <c r="CQ46" s="8">
        <v>168</v>
      </c>
      <c r="CR46" s="8">
        <v>171</v>
      </c>
      <c r="CS46" s="8">
        <v>164</v>
      </c>
      <c r="CT46" s="8">
        <v>159</v>
      </c>
      <c r="CU46" s="8">
        <v>131</v>
      </c>
      <c r="CV46" s="8">
        <v>160</v>
      </c>
      <c r="CW46" s="8">
        <v>135</v>
      </c>
      <c r="CX46" s="8">
        <v>155</v>
      </c>
      <c r="CY46" s="8">
        <v>115</v>
      </c>
      <c r="CZ46" s="8">
        <v>144</v>
      </c>
      <c r="DA46" s="8">
        <v>129</v>
      </c>
      <c r="DB46" s="8">
        <v>122</v>
      </c>
      <c r="DC46" s="8">
        <v>134</v>
      </c>
      <c r="DD46" s="8">
        <v>110</v>
      </c>
      <c r="DE46" s="8">
        <v>125</v>
      </c>
      <c r="DF46" s="8">
        <v>110</v>
      </c>
      <c r="DG46" s="8">
        <v>93</v>
      </c>
      <c r="DH46" s="8">
        <v>128</v>
      </c>
      <c r="DI46" s="8">
        <v>103</v>
      </c>
      <c r="DJ46" s="8">
        <v>85</v>
      </c>
      <c r="DK46" s="8">
        <v>75</v>
      </c>
      <c r="DL46" s="8">
        <v>72</v>
      </c>
      <c r="DM46" s="8">
        <v>54</v>
      </c>
      <c r="DN46" s="8">
        <v>58</v>
      </c>
      <c r="DO46" s="8">
        <v>62</v>
      </c>
      <c r="DP46" s="8">
        <v>54</v>
      </c>
      <c r="DQ46" s="8">
        <v>51</v>
      </c>
      <c r="DR46" s="8">
        <v>35</v>
      </c>
      <c r="DS46" s="8">
        <v>39</v>
      </c>
      <c r="DT46" s="8">
        <v>38</v>
      </c>
      <c r="DU46" s="8">
        <v>20</v>
      </c>
      <c r="DV46" s="8">
        <v>79</v>
      </c>
      <c r="DW46" s="8">
        <f t="shared" si="0"/>
        <v>6397</v>
      </c>
      <c r="DX46" s="8">
        <f t="shared" si="1"/>
        <v>727</v>
      </c>
      <c r="DY46" s="8">
        <f t="shared" si="2"/>
        <v>3081</v>
      </c>
      <c r="DZ46" s="8">
        <f t="shared" si="3"/>
        <v>2351</v>
      </c>
    </row>
    <row r="47" spans="1:130" x14ac:dyDescent="0.2">
      <c r="A47" t="s">
        <v>210</v>
      </c>
      <c r="B47" t="s">
        <v>223</v>
      </c>
      <c r="C47" t="s">
        <v>164</v>
      </c>
      <c r="D47" s="8">
        <f>SUM(Table3254[[#This Row],[0]:[90]])</f>
        <v>16909</v>
      </c>
      <c r="E47" s="9">
        <f>SUM(Table3254[[#This Row],[0]:[15]])</f>
        <v>2990</v>
      </c>
      <c r="F47" s="8">
        <f>SUM(Table3254[[#This Row],[16]:[64]])</f>
        <v>10200</v>
      </c>
      <c r="G47" s="8">
        <f>SUM(Table3254[[#This Row],[65]:[90]])</f>
        <v>3719</v>
      </c>
      <c r="H47" s="8">
        <f>SUM(Table3254[[#This Row],[85]:[90]])</f>
        <v>563</v>
      </c>
      <c r="I47" s="9">
        <f>SUM(Table3254[[#This Row],[0]:[17]])</f>
        <v>3429</v>
      </c>
      <c r="J47" s="8">
        <f>SUM(Table3254[[#This Row],[18]:[64]])</f>
        <v>9761</v>
      </c>
      <c r="K47" s="9">
        <f>SUM(Table3254[[#This Row],[0]:[4]])</f>
        <v>803</v>
      </c>
      <c r="L47" s="8">
        <f>SUM(Table3254[[#This Row],[5]:[15]])</f>
        <v>2187</v>
      </c>
      <c r="M47" s="8">
        <f>SUM(Table3254[[#This Row],[16]:[24]])</f>
        <v>1786</v>
      </c>
      <c r="N47" s="8">
        <f>SUM(Table3254[[#This Row],[25]:[49]])</f>
        <v>4846</v>
      </c>
      <c r="O47" s="8">
        <f>SUM(Table3254[[#This Row],[50]:[64]])</f>
        <v>3568</v>
      </c>
      <c r="P47" s="8">
        <f>SUM(Table3254[[#This Row],[65]:[74]])</f>
        <v>1864</v>
      </c>
      <c r="Q47" s="8">
        <f>SUM(Table3254[[#This Row],[75]:[84]])</f>
        <v>1292</v>
      </c>
      <c r="R47" s="9">
        <f>SUM(Table3254[[#This Row],[5]:[9]])</f>
        <v>912</v>
      </c>
      <c r="S47" s="8">
        <f>SUM(Table3254[[#This Row],[10]:[14]])</f>
        <v>1065</v>
      </c>
      <c r="T47" s="8">
        <f>SUM(Table3254[[#This Row],[15]:[19]])</f>
        <v>1091</v>
      </c>
      <c r="U47" s="8">
        <f>SUM(Table3254[[#This Row],[20]:[24]])</f>
        <v>905</v>
      </c>
      <c r="V47" s="8">
        <f>SUM(Table3254[[#This Row],[25]:[29]])</f>
        <v>1006</v>
      </c>
      <c r="W47" s="8">
        <f>SUM(Table3254[[#This Row],[30]:[34]])</f>
        <v>972</v>
      </c>
      <c r="X47" s="8">
        <f>SUM(Table3254[[#This Row],[35]:[39]])</f>
        <v>975</v>
      </c>
      <c r="Y47" s="8">
        <f>SUM(Table3254[[#This Row],[40]:[44]])</f>
        <v>923</v>
      </c>
      <c r="Z47" s="8">
        <f>SUM(Table3254[[#This Row],[45]:[49]])</f>
        <v>970</v>
      </c>
      <c r="AA47" s="8">
        <f>SUM(Table3254[[#This Row],[50]:[54]])</f>
        <v>1148</v>
      </c>
      <c r="AB47" s="8">
        <f>SUM(Table3254[[#This Row],[55]:[59]])</f>
        <v>1271</v>
      </c>
      <c r="AC47" s="8">
        <f>SUM(Table3254[[#This Row],[60]:[64]])</f>
        <v>1149</v>
      </c>
      <c r="AD47" s="8">
        <f>SUM(Table3254[[#This Row],[65]:[69]])</f>
        <v>960</v>
      </c>
      <c r="AE47" s="8">
        <f>SUM(Table3254[[#This Row],[70]:[74]])</f>
        <v>904</v>
      </c>
      <c r="AF47" s="8">
        <f>SUM(Table3254[[#This Row],[75]:[79]])</f>
        <v>786</v>
      </c>
      <c r="AG47" s="8">
        <f>SUM(Table3254[[#This Row],[80]:[84]])</f>
        <v>506</v>
      </c>
      <c r="AH47" s="8">
        <f>SUM(Table3254[[#This Row],[85]:[89]])</f>
        <v>368</v>
      </c>
      <c r="AI47" s="8">
        <f>Table3254[[#This Row],[90]]</f>
        <v>195</v>
      </c>
      <c r="AJ47" s="9">
        <v>147</v>
      </c>
      <c r="AK47" s="8">
        <v>149</v>
      </c>
      <c r="AL47" s="8">
        <v>152</v>
      </c>
      <c r="AM47" s="8">
        <v>180</v>
      </c>
      <c r="AN47" s="8">
        <v>175</v>
      </c>
      <c r="AO47" s="8">
        <v>177</v>
      </c>
      <c r="AP47" s="8">
        <v>194</v>
      </c>
      <c r="AQ47" s="8">
        <v>168</v>
      </c>
      <c r="AR47" s="8">
        <v>174</v>
      </c>
      <c r="AS47" s="8">
        <v>199</v>
      </c>
      <c r="AT47" s="8">
        <v>220</v>
      </c>
      <c r="AU47" s="8">
        <v>207</v>
      </c>
      <c r="AV47" s="8">
        <v>227</v>
      </c>
      <c r="AW47" s="8">
        <v>197</v>
      </c>
      <c r="AX47" s="8">
        <v>214</v>
      </c>
      <c r="AY47" s="8">
        <v>210</v>
      </c>
      <c r="AZ47" s="8">
        <v>214</v>
      </c>
      <c r="BA47" s="8">
        <v>225</v>
      </c>
      <c r="BB47" s="8">
        <v>220</v>
      </c>
      <c r="BC47" s="8">
        <v>222</v>
      </c>
      <c r="BD47" s="8">
        <v>251</v>
      </c>
      <c r="BE47" s="8">
        <v>193</v>
      </c>
      <c r="BF47" s="8">
        <v>164</v>
      </c>
      <c r="BG47" s="8">
        <v>139</v>
      </c>
      <c r="BH47" s="8">
        <v>158</v>
      </c>
      <c r="BI47" s="8">
        <v>191</v>
      </c>
      <c r="BJ47" s="8">
        <v>226</v>
      </c>
      <c r="BK47" s="8">
        <v>189</v>
      </c>
      <c r="BL47" s="8">
        <v>194</v>
      </c>
      <c r="BM47" s="8">
        <v>206</v>
      </c>
      <c r="BN47" s="8">
        <v>188</v>
      </c>
      <c r="BO47" s="8">
        <v>192</v>
      </c>
      <c r="BP47" s="8">
        <v>207</v>
      </c>
      <c r="BQ47" s="8">
        <v>196</v>
      </c>
      <c r="BR47" s="8">
        <v>189</v>
      </c>
      <c r="BS47" s="8">
        <v>207</v>
      </c>
      <c r="BT47" s="8">
        <v>201</v>
      </c>
      <c r="BU47" s="8">
        <v>192</v>
      </c>
      <c r="BV47" s="8">
        <v>192</v>
      </c>
      <c r="BW47" s="8">
        <v>183</v>
      </c>
      <c r="BX47" s="8">
        <v>177</v>
      </c>
      <c r="BY47" s="8">
        <v>172</v>
      </c>
      <c r="BZ47" s="8">
        <v>188</v>
      </c>
      <c r="CA47" s="8">
        <v>186</v>
      </c>
      <c r="CB47" s="8">
        <v>200</v>
      </c>
      <c r="CC47" s="8">
        <v>180</v>
      </c>
      <c r="CD47" s="8">
        <v>187</v>
      </c>
      <c r="CE47" s="8">
        <v>185</v>
      </c>
      <c r="CF47" s="8">
        <v>206</v>
      </c>
      <c r="CG47" s="8">
        <v>212</v>
      </c>
      <c r="CH47" s="8">
        <v>194</v>
      </c>
      <c r="CI47" s="8">
        <v>220</v>
      </c>
      <c r="CJ47" s="8">
        <v>249</v>
      </c>
      <c r="CK47" s="8">
        <v>240</v>
      </c>
      <c r="CL47" s="8">
        <v>245</v>
      </c>
      <c r="CM47" s="8">
        <v>280</v>
      </c>
      <c r="CN47" s="8">
        <v>226</v>
      </c>
      <c r="CO47" s="8">
        <v>279</v>
      </c>
      <c r="CP47" s="8">
        <v>247</v>
      </c>
      <c r="CQ47" s="8">
        <v>239</v>
      </c>
      <c r="CR47" s="8">
        <v>247</v>
      </c>
      <c r="CS47" s="8">
        <v>249</v>
      </c>
      <c r="CT47" s="8">
        <v>236</v>
      </c>
      <c r="CU47" s="8">
        <v>194</v>
      </c>
      <c r="CV47" s="8">
        <v>223</v>
      </c>
      <c r="CW47" s="8">
        <v>204</v>
      </c>
      <c r="CX47" s="8">
        <v>197</v>
      </c>
      <c r="CY47" s="8">
        <v>204</v>
      </c>
      <c r="CZ47" s="8">
        <v>193</v>
      </c>
      <c r="DA47" s="8">
        <v>162</v>
      </c>
      <c r="DB47" s="8">
        <v>192</v>
      </c>
      <c r="DC47" s="8">
        <v>169</v>
      </c>
      <c r="DD47" s="8">
        <v>171</v>
      </c>
      <c r="DE47" s="8">
        <v>190</v>
      </c>
      <c r="DF47" s="8">
        <v>182</v>
      </c>
      <c r="DG47" s="8">
        <v>198</v>
      </c>
      <c r="DH47" s="8">
        <v>208</v>
      </c>
      <c r="DI47" s="8">
        <v>121</v>
      </c>
      <c r="DJ47" s="8">
        <v>144</v>
      </c>
      <c r="DK47" s="8">
        <v>115</v>
      </c>
      <c r="DL47" s="8">
        <v>130</v>
      </c>
      <c r="DM47" s="8">
        <v>100</v>
      </c>
      <c r="DN47" s="8">
        <v>97</v>
      </c>
      <c r="DO47" s="8">
        <v>78</v>
      </c>
      <c r="DP47" s="8">
        <v>101</v>
      </c>
      <c r="DQ47" s="8">
        <v>89</v>
      </c>
      <c r="DR47" s="8">
        <v>95</v>
      </c>
      <c r="DS47" s="8">
        <v>60</v>
      </c>
      <c r="DT47" s="8">
        <v>72</v>
      </c>
      <c r="DU47" s="8">
        <v>52</v>
      </c>
      <c r="DV47" s="8">
        <v>195</v>
      </c>
      <c r="DW47" s="8">
        <f t="shared" si="0"/>
        <v>10200</v>
      </c>
      <c r="DX47" s="8">
        <f t="shared" si="1"/>
        <v>1347</v>
      </c>
      <c r="DY47" s="8">
        <f t="shared" si="2"/>
        <v>4846</v>
      </c>
      <c r="DZ47" s="8">
        <f t="shared" si="3"/>
        <v>3568</v>
      </c>
    </row>
    <row r="48" spans="1:130" x14ac:dyDescent="0.2">
      <c r="A48" t="s">
        <v>210</v>
      </c>
      <c r="B48" t="s">
        <v>224</v>
      </c>
      <c r="C48" t="s">
        <v>225</v>
      </c>
      <c r="D48" s="8">
        <f>SUM(Table3254[[#This Row],[0]:[90]])</f>
        <v>5645</v>
      </c>
      <c r="E48" s="9">
        <f>SUM(Table3254[[#This Row],[0]:[15]])</f>
        <v>785</v>
      </c>
      <c r="F48" s="8">
        <f>SUM(Table3254[[#This Row],[16]:[64]])</f>
        <v>3324</v>
      </c>
      <c r="G48" s="8">
        <f>SUM(Table3254[[#This Row],[65]:[90]])</f>
        <v>1536</v>
      </c>
      <c r="H48" s="8">
        <f>SUM(Table3254[[#This Row],[85]:[90]])</f>
        <v>218</v>
      </c>
      <c r="I48" s="9">
        <f>SUM(Table3254[[#This Row],[0]:[17]])</f>
        <v>889</v>
      </c>
      <c r="J48" s="8">
        <f>SUM(Table3254[[#This Row],[18]:[64]])</f>
        <v>3220</v>
      </c>
      <c r="K48" s="9">
        <f>SUM(Table3254[[#This Row],[0]:[4]])</f>
        <v>193</v>
      </c>
      <c r="L48" s="8">
        <f>SUM(Table3254[[#This Row],[5]:[15]])</f>
        <v>592</v>
      </c>
      <c r="M48" s="8">
        <f>SUM(Table3254[[#This Row],[16]:[24]])</f>
        <v>504</v>
      </c>
      <c r="N48" s="8">
        <f>SUM(Table3254[[#This Row],[25]:[49]])</f>
        <v>1465</v>
      </c>
      <c r="O48" s="8">
        <f>SUM(Table3254[[#This Row],[50]:[64]])</f>
        <v>1355</v>
      </c>
      <c r="P48" s="8">
        <f>SUM(Table3254[[#This Row],[65]:[74]])</f>
        <v>793</v>
      </c>
      <c r="Q48" s="8">
        <f>SUM(Table3254[[#This Row],[75]:[84]])</f>
        <v>525</v>
      </c>
      <c r="R48" s="9">
        <f>SUM(Table3254[[#This Row],[5]:[9]])</f>
        <v>281</v>
      </c>
      <c r="S48" s="8">
        <f>SUM(Table3254[[#This Row],[10]:[14]])</f>
        <v>263</v>
      </c>
      <c r="T48" s="8">
        <f>SUM(Table3254[[#This Row],[15]:[19]])</f>
        <v>245</v>
      </c>
      <c r="U48" s="8">
        <f>SUM(Table3254[[#This Row],[20]:[24]])</f>
        <v>307</v>
      </c>
      <c r="V48" s="8">
        <f>SUM(Table3254[[#This Row],[25]:[29]])</f>
        <v>247</v>
      </c>
      <c r="W48" s="8">
        <f>SUM(Table3254[[#This Row],[30]:[34]])</f>
        <v>283</v>
      </c>
      <c r="X48" s="8">
        <f>SUM(Table3254[[#This Row],[35]:[39]])</f>
        <v>344</v>
      </c>
      <c r="Y48" s="8">
        <f>SUM(Table3254[[#This Row],[40]:[44]])</f>
        <v>289</v>
      </c>
      <c r="Z48" s="8">
        <f>SUM(Table3254[[#This Row],[45]:[49]])</f>
        <v>302</v>
      </c>
      <c r="AA48" s="8">
        <f>SUM(Table3254[[#This Row],[50]:[54]])</f>
        <v>405</v>
      </c>
      <c r="AB48" s="8">
        <f>SUM(Table3254[[#This Row],[55]:[59]])</f>
        <v>474</v>
      </c>
      <c r="AC48" s="8">
        <f>SUM(Table3254[[#This Row],[60]:[64]])</f>
        <v>476</v>
      </c>
      <c r="AD48" s="8">
        <f>SUM(Table3254[[#This Row],[65]:[69]])</f>
        <v>433</v>
      </c>
      <c r="AE48" s="8">
        <f>SUM(Table3254[[#This Row],[70]:[74]])</f>
        <v>360</v>
      </c>
      <c r="AF48" s="8">
        <f>SUM(Table3254[[#This Row],[75]:[79]])</f>
        <v>347</v>
      </c>
      <c r="AG48" s="8">
        <f>SUM(Table3254[[#This Row],[80]:[84]])</f>
        <v>178</v>
      </c>
      <c r="AH48" s="8">
        <f>SUM(Table3254[[#This Row],[85]:[89]])</f>
        <v>151</v>
      </c>
      <c r="AI48" s="8">
        <f>Table3254[[#This Row],[90]]</f>
        <v>67</v>
      </c>
      <c r="AJ48" s="9">
        <v>43</v>
      </c>
      <c r="AK48" s="8">
        <v>37</v>
      </c>
      <c r="AL48" s="8">
        <v>31</v>
      </c>
      <c r="AM48" s="8">
        <v>37</v>
      </c>
      <c r="AN48" s="8">
        <v>45</v>
      </c>
      <c r="AO48" s="8">
        <v>55</v>
      </c>
      <c r="AP48" s="8">
        <v>63</v>
      </c>
      <c r="AQ48" s="8">
        <v>62</v>
      </c>
      <c r="AR48" s="8">
        <v>50</v>
      </c>
      <c r="AS48" s="8">
        <v>51</v>
      </c>
      <c r="AT48" s="8">
        <v>65</v>
      </c>
      <c r="AU48" s="8">
        <v>48</v>
      </c>
      <c r="AV48" s="8">
        <v>57</v>
      </c>
      <c r="AW48" s="8">
        <v>47</v>
      </c>
      <c r="AX48" s="8">
        <v>46</v>
      </c>
      <c r="AY48" s="8">
        <v>48</v>
      </c>
      <c r="AZ48" s="8">
        <v>53</v>
      </c>
      <c r="BA48" s="8">
        <v>51</v>
      </c>
      <c r="BB48" s="8">
        <v>46</v>
      </c>
      <c r="BC48" s="8">
        <v>47</v>
      </c>
      <c r="BD48" s="8">
        <v>70</v>
      </c>
      <c r="BE48" s="8">
        <v>70</v>
      </c>
      <c r="BF48" s="8">
        <v>54</v>
      </c>
      <c r="BG48" s="8">
        <v>55</v>
      </c>
      <c r="BH48" s="8">
        <v>58</v>
      </c>
      <c r="BI48" s="8">
        <v>40</v>
      </c>
      <c r="BJ48" s="8">
        <v>50</v>
      </c>
      <c r="BK48" s="8">
        <v>56</v>
      </c>
      <c r="BL48" s="8">
        <v>42</v>
      </c>
      <c r="BM48" s="8">
        <v>59</v>
      </c>
      <c r="BN48" s="8">
        <v>61</v>
      </c>
      <c r="BO48" s="8">
        <v>58</v>
      </c>
      <c r="BP48" s="8">
        <v>54</v>
      </c>
      <c r="BQ48" s="8">
        <v>52</v>
      </c>
      <c r="BR48" s="8">
        <v>58</v>
      </c>
      <c r="BS48" s="8">
        <v>59</v>
      </c>
      <c r="BT48" s="8">
        <v>68</v>
      </c>
      <c r="BU48" s="8">
        <v>77</v>
      </c>
      <c r="BV48" s="8">
        <v>72</v>
      </c>
      <c r="BW48" s="8">
        <v>68</v>
      </c>
      <c r="BX48" s="8">
        <v>61</v>
      </c>
      <c r="BY48" s="8">
        <v>56</v>
      </c>
      <c r="BZ48" s="8">
        <v>57</v>
      </c>
      <c r="CA48" s="8">
        <v>66</v>
      </c>
      <c r="CB48" s="8">
        <v>49</v>
      </c>
      <c r="CC48" s="8">
        <v>55</v>
      </c>
      <c r="CD48" s="8">
        <v>59</v>
      </c>
      <c r="CE48" s="8">
        <v>56</v>
      </c>
      <c r="CF48" s="8">
        <v>62</v>
      </c>
      <c r="CG48" s="8">
        <v>70</v>
      </c>
      <c r="CH48" s="8">
        <v>72</v>
      </c>
      <c r="CI48" s="8">
        <v>77</v>
      </c>
      <c r="CJ48" s="8">
        <v>92</v>
      </c>
      <c r="CK48" s="8">
        <v>70</v>
      </c>
      <c r="CL48" s="8">
        <v>94</v>
      </c>
      <c r="CM48" s="8">
        <v>91</v>
      </c>
      <c r="CN48" s="8">
        <v>91</v>
      </c>
      <c r="CO48" s="8">
        <v>98</v>
      </c>
      <c r="CP48" s="8">
        <v>99</v>
      </c>
      <c r="CQ48" s="8">
        <v>95</v>
      </c>
      <c r="CR48" s="8">
        <v>100</v>
      </c>
      <c r="CS48" s="8">
        <v>92</v>
      </c>
      <c r="CT48" s="8">
        <v>100</v>
      </c>
      <c r="CU48" s="8">
        <v>79</v>
      </c>
      <c r="CV48" s="8">
        <v>105</v>
      </c>
      <c r="CW48" s="8">
        <v>86</v>
      </c>
      <c r="CX48" s="8">
        <v>87</v>
      </c>
      <c r="CY48" s="8">
        <v>85</v>
      </c>
      <c r="CZ48" s="8">
        <v>85</v>
      </c>
      <c r="DA48" s="8">
        <v>90</v>
      </c>
      <c r="DB48" s="8">
        <v>78</v>
      </c>
      <c r="DC48" s="8">
        <v>77</v>
      </c>
      <c r="DD48" s="8">
        <v>83</v>
      </c>
      <c r="DE48" s="8">
        <v>57</v>
      </c>
      <c r="DF48" s="8">
        <v>65</v>
      </c>
      <c r="DG48" s="8">
        <v>93</v>
      </c>
      <c r="DH48" s="8">
        <v>71</v>
      </c>
      <c r="DI48" s="8">
        <v>55</v>
      </c>
      <c r="DJ48" s="8">
        <v>65</v>
      </c>
      <c r="DK48" s="8">
        <v>63</v>
      </c>
      <c r="DL48" s="8">
        <v>39</v>
      </c>
      <c r="DM48" s="8">
        <v>37</v>
      </c>
      <c r="DN48" s="8">
        <v>44</v>
      </c>
      <c r="DO48" s="8">
        <v>26</v>
      </c>
      <c r="DP48" s="8">
        <v>32</v>
      </c>
      <c r="DQ48" s="8">
        <v>27</v>
      </c>
      <c r="DR48" s="8">
        <v>35</v>
      </c>
      <c r="DS48" s="8">
        <v>25</v>
      </c>
      <c r="DT48" s="8">
        <v>31</v>
      </c>
      <c r="DU48" s="8">
        <v>33</v>
      </c>
      <c r="DV48" s="8">
        <v>67</v>
      </c>
      <c r="DW48" s="8">
        <f t="shared" si="0"/>
        <v>3324</v>
      </c>
      <c r="DX48" s="8">
        <f t="shared" si="1"/>
        <v>400</v>
      </c>
      <c r="DY48" s="8">
        <f t="shared" si="2"/>
        <v>1465</v>
      </c>
      <c r="DZ48" s="8">
        <f t="shared" si="3"/>
        <v>1355</v>
      </c>
    </row>
    <row r="49" spans="1:130" x14ac:dyDescent="0.2">
      <c r="A49" t="s">
        <v>210</v>
      </c>
      <c r="B49" t="s">
        <v>226</v>
      </c>
      <c r="C49" t="s">
        <v>227</v>
      </c>
      <c r="D49" s="8">
        <f>SUM(Table3254[[#This Row],[0]:[90]])</f>
        <v>16187</v>
      </c>
      <c r="E49" s="8">
        <f>SUM(Table3254[[#This Row],[0]:[15]])</f>
        <v>2871</v>
      </c>
      <c r="F49" s="8">
        <f>SUM(Table3254[[#This Row],[16]:[64]])</f>
        <v>10115</v>
      </c>
      <c r="G49" s="8">
        <f>SUM(Table3254[[#This Row],[65]:[90]])</f>
        <v>3201</v>
      </c>
      <c r="H49" s="8">
        <f>SUM(Table3254[[#This Row],[85]:[90]])</f>
        <v>335</v>
      </c>
      <c r="I49" s="8">
        <f>SUM(Table3254[[#This Row],[0]:[17]])</f>
        <v>3199</v>
      </c>
      <c r="J49" s="8">
        <f>SUM(Table3254[[#This Row],[18]:[64]])</f>
        <v>9787</v>
      </c>
      <c r="K49" s="8">
        <f>SUM(Table3254[[#This Row],[0]:[4]])</f>
        <v>869</v>
      </c>
      <c r="L49" s="8">
        <f>SUM(Table3254[[#This Row],[5]:[15]])</f>
        <v>2002</v>
      </c>
      <c r="M49" s="8">
        <f>SUM(Table3254[[#This Row],[16]:[24]])</f>
        <v>1438</v>
      </c>
      <c r="N49" s="8">
        <f>SUM(Table3254[[#This Row],[25]:[49]])</f>
        <v>5220</v>
      </c>
      <c r="O49" s="8">
        <f>SUM(Table3254[[#This Row],[50]:[64]])</f>
        <v>3457</v>
      </c>
      <c r="P49" s="8">
        <f>SUM(Table3254[[#This Row],[65]:[74]])</f>
        <v>1679</v>
      </c>
      <c r="Q49" s="8">
        <f>SUM(Table3254[[#This Row],[75]:[84]])</f>
        <v>1187</v>
      </c>
      <c r="R49" s="8">
        <f>SUM(Table3254[[#This Row],[5]:[9]])</f>
        <v>906</v>
      </c>
      <c r="S49" s="8">
        <f>SUM(Table3254[[#This Row],[10]:[14]])</f>
        <v>917</v>
      </c>
      <c r="T49" s="8">
        <f>SUM(Table3254[[#This Row],[15]:[19]])</f>
        <v>816</v>
      </c>
      <c r="U49" s="8">
        <f>SUM(Table3254[[#This Row],[20]:[24]])</f>
        <v>801</v>
      </c>
      <c r="V49" s="8">
        <f>SUM(Table3254[[#This Row],[25]:[29]])</f>
        <v>1064</v>
      </c>
      <c r="W49" s="8">
        <f>SUM(Table3254[[#This Row],[30]:[34]])</f>
        <v>1216</v>
      </c>
      <c r="X49" s="8">
        <f>SUM(Table3254[[#This Row],[35]:[39]])</f>
        <v>1051</v>
      </c>
      <c r="Y49" s="8">
        <f>SUM(Table3254[[#This Row],[40]:[44]])</f>
        <v>962</v>
      </c>
      <c r="Z49" s="8">
        <f>SUM(Table3254[[#This Row],[45]:[49]])</f>
        <v>927</v>
      </c>
      <c r="AA49" s="8">
        <f>SUM(Table3254[[#This Row],[50]:[54]])</f>
        <v>1071</v>
      </c>
      <c r="AB49" s="8">
        <f>SUM(Table3254[[#This Row],[55]:[59]])</f>
        <v>1202</v>
      </c>
      <c r="AC49" s="8">
        <f>SUM(Table3254[[#This Row],[60]:[64]])</f>
        <v>1184</v>
      </c>
      <c r="AD49" s="8">
        <f>SUM(Table3254[[#This Row],[65]:[69]])</f>
        <v>877</v>
      </c>
      <c r="AE49" s="8">
        <f>SUM(Table3254[[#This Row],[70]:[74]])</f>
        <v>802</v>
      </c>
      <c r="AF49" s="8">
        <f>SUM(Table3254[[#This Row],[75]:[79]])</f>
        <v>720</v>
      </c>
      <c r="AG49" s="8">
        <f>SUM(Table3254[[#This Row],[80]:[84]])</f>
        <v>467</v>
      </c>
      <c r="AH49" s="8">
        <f>SUM(Table3254[[#This Row],[85]:[89]])</f>
        <v>253</v>
      </c>
      <c r="AI49" s="8">
        <f>Table3254[[#This Row],[90]]</f>
        <v>82</v>
      </c>
      <c r="AJ49" s="8">
        <v>166</v>
      </c>
      <c r="AK49" s="8">
        <v>183</v>
      </c>
      <c r="AL49" s="8">
        <v>174</v>
      </c>
      <c r="AM49" s="8">
        <v>180</v>
      </c>
      <c r="AN49" s="8">
        <v>166</v>
      </c>
      <c r="AO49" s="8">
        <v>164</v>
      </c>
      <c r="AP49" s="8">
        <v>174</v>
      </c>
      <c r="AQ49" s="8">
        <v>173</v>
      </c>
      <c r="AR49" s="8">
        <v>192</v>
      </c>
      <c r="AS49" s="8">
        <v>203</v>
      </c>
      <c r="AT49" s="8">
        <v>191</v>
      </c>
      <c r="AU49" s="8">
        <v>182</v>
      </c>
      <c r="AV49" s="8">
        <v>186</v>
      </c>
      <c r="AW49" s="8">
        <v>186</v>
      </c>
      <c r="AX49" s="8">
        <v>172</v>
      </c>
      <c r="AY49" s="8">
        <v>179</v>
      </c>
      <c r="AZ49" s="8">
        <v>163</v>
      </c>
      <c r="BA49" s="8">
        <v>165</v>
      </c>
      <c r="BB49" s="8">
        <v>155</v>
      </c>
      <c r="BC49" s="8">
        <v>154</v>
      </c>
      <c r="BD49" s="8">
        <v>215</v>
      </c>
      <c r="BE49" s="8">
        <v>152</v>
      </c>
      <c r="BF49" s="8">
        <v>137</v>
      </c>
      <c r="BG49" s="8">
        <v>156</v>
      </c>
      <c r="BH49" s="8">
        <v>141</v>
      </c>
      <c r="BI49" s="8">
        <v>179</v>
      </c>
      <c r="BJ49" s="8">
        <v>228</v>
      </c>
      <c r="BK49" s="8">
        <v>201</v>
      </c>
      <c r="BL49" s="8">
        <v>234</v>
      </c>
      <c r="BM49" s="8">
        <v>222</v>
      </c>
      <c r="BN49" s="8">
        <v>230</v>
      </c>
      <c r="BO49" s="8">
        <v>245</v>
      </c>
      <c r="BP49" s="8">
        <v>238</v>
      </c>
      <c r="BQ49" s="8">
        <v>264</v>
      </c>
      <c r="BR49" s="8">
        <v>239</v>
      </c>
      <c r="BS49" s="8">
        <v>241</v>
      </c>
      <c r="BT49" s="8">
        <v>245</v>
      </c>
      <c r="BU49" s="8">
        <v>195</v>
      </c>
      <c r="BV49" s="8">
        <v>202</v>
      </c>
      <c r="BW49" s="8">
        <v>168</v>
      </c>
      <c r="BX49" s="8">
        <v>180</v>
      </c>
      <c r="BY49" s="8">
        <v>201</v>
      </c>
      <c r="BZ49" s="8">
        <v>193</v>
      </c>
      <c r="CA49" s="8">
        <v>199</v>
      </c>
      <c r="CB49" s="8">
        <v>189</v>
      </c>
      <c r="CC49" s="8">
        <v>191</v>
      </c>
      <c r="CD49" s="8">
        <v>162</v>
      </c>
      <c r="CE49" s="8">
        <v>176</v>
      </c>
      <c r="CF49" s="8">
        <v>191</v>
      </c>
      <c r="CG49" s="8">
        <v>207</v>
      </c>
      <c r="CH49" s="8">
        <v>183</v>
      </c>
      <c r="CI49" s="8">
        <v>193</v>
      </c>
      <c r="CJ49" s="8">
        <v>231</v>
      </c>
      <c r="CK49" s="8">
        <v>224</v>
      </c>
      <c r="CL49" s="8">
        <v>240</v>
      </c>
      <c r="CM49" s="8">
        <v>260</v>
      </c>
      <c r="CN49" s="8">
        <v>242</v>
      </c>
      <c r="CO49" s="8">
        <v>238</v>
      </c>
      <c r="CP49" s="8">
        <v>208</v>
      </c>
      <c r="CQ49" s="8">
        <v>254</v>
      </c>
      <c r="CR49" s="8">
        <v>281</v>
      </c>
      <c r="CS49" s="8">
        <v>240</v>
      </c>
      <c r="CT49" s="8">
        <v>242</v>
      </c>
      <c r="CU49" s="8">
        <v>227</v>
      </c>
      <c r="CV49" s="8">
        <v>194</v>
      </c>
      <c r="CW49" s="8">
        <v>197</v>
      </c>
      <c r="CX49" s="8">
        <v>175</v>
      </c>
      <c r="CY49" s="8">
        <v>166</v>
      </c>
      <c r="CZ49" s="8">
        <v>176</v>
      </c>
      <c r="DA49" s="8">
        <v>163</v>
      </c>
      <c r="DB49" s="8">
        <v>169</v>
      </c>
      <c r="DC49" s="8">
        <v>171</v>
      </c>
      <c r="DD49" s="8">
        <v>173</v>
      </c>
      <c r="DE49" s="8">
        <v>166</v>
      </c>
      <c r="DF49" s="8">
        <v>123</v>
      </c>
      <c r="DG49" s="8">
        <v>153</v>
      </c>
      <c r="DH49" s="8">
        <v>179</v>
      </c>
      <c r="DI49" s="8">
        <v>134</v>
      </c>
      <c r="DJ49" s="8">
        <v>139</v>
      </c>
      <c r="DK49" s="8">
        <v>115</v>
      </c>
      <c r="DL49" s="8">
        <v>106</v>
      </c>
      <c r="DM49" s="8">
        <v>99</v>
      </c>
      <c r="DN49" s="8">
        <v>73</v>
      </c>
      <c r="DO49" s="8">
        <v>104</v>
      </c>
      <c r="DP49" s="8">
        <v>85</v>
      </c>
      <c r="DQ49" s="8">
        <v>54</v>
      </c>
      <c r="DR49" s="8">
        <v>66</v>
      </c>
      <c r="DS49" s="8">
        <v>57</v>
      </c>
      <c r="DT49" s="8">
        <v>34</v>
      </c>
      <c r="DU49" s="8">
        <v>42</v>
      </c>
      <c r="DV49" s="8">
        <v>82</v>
      </c>
      <c r="DW49" s="8">
        <f t="shared" si="0"/>
        <v>10115</v>
      </c>
      <c r="DX49" s="8">
        <f t="shared" si="1"/>
        <v>1110</v>
      </c>
      <c r="DY49" s="8">
        <f t="shared" si="2"/>
        <v>5220</v>
      </c>
      <c r="DZ49" s="8">
        <f t="shared" si="3"/>
        <v>3457</v>
      </c>
    </row>
    <row r="50" spans="1:130" x14ac:dyDescent="0.2">
      <c r="A50" t="s">
        <v>210</v>
      </c>
      <c r="B50" t="s">
        <v>228</v>
      </c>
      <c r="C50" t="s">
        <v>229</v>
      </c>
      <c r="D50" s="8">
        <f>SUM(Table3254[[#This Row],[0]:[90]])</f>
        <v>11607</v>
      </c>
      <c r="E50" s="8">
        <f>SUM(Table3254[[#This Row],[0]:[15]])</f>
        <v>1972</v>
      </c>
      <c r="F50" s="8">
        <f>SUM(Table3254[[#This Row],[16]:[64]])</f>
        <v>7362</v>
      </c>
      <c r="G50" s="8">
        <f>SUM(Table3254[[#This Row],[65]:[90]])</f>
        <v>2273</v>
      </c>
      <c r="H50" s="8">
        <f>SUM(Table3254[[#This Row],[85]:[90]])</f>
        <v>233</v>
      </c>
      <c r="I50" s="8">
        <f>SUM(Table3254[[#This Row],[0]:[17]])</f>
        <v>2236</v>
      </c>
      <c r="J50" s="8">
        <f>SUM(Table3254[[#This Row],[18]:[64]])</f>
        <v>7098</v>
      </c>
      <c r="K50" s="8">
        <f>SUM(Table3254[[#This Row],[0]:[4]])</f>
        <v>533</v>
      </c>
      <c r="L50" s="8">
        <f>SUM(Table3254[[#This Row],[5]:[15]])</f>
        <v>1439</v>
      </c>
      <c r="M50" s="8">
        <f>SUM(Table3254[[#This Row],[16]:[24]])</f>
        <v>1202</v>
      </c>
      <c r="N50" s="8">
        <f>SUM(Table3254[[#This Row],[25]:[49]])</f>
        <v>3719</v>
      </c>
      <c r="O50" s="8">
        <f>SUM(Table3254[[#This Row],[50]:[64]])</f>
        <v>2441</v>
      </c>
      <c r="P50" s="8">
        <f>SUM(Table3254[[#This Row],[65]:[74]])</f>
        <v>1256</v>
      </c>
      <c r="Q50" s="8">
        <f>SUM(Table3254[[#This Row],[75]:[84]])</f>
        <v>784</v>
      </c>
      <c r="R50" s="8">
        <f>SUM(Table3254[[#This Row],[5]:[9]])</f>
        <v>651</v>
      </c>
      <c r="S50" s="8">
        <f>SUM(Table3254[[#This Row],[10]:[14]])</f>
        <v>663</v>
      </c>
      <c r="T50" s="8">
        <f>SUM(Table3254[[#This Row],[15]:[19]])</f>
        <v>642</v>
      </c>
      <c r="U50" s="8">
        <f>SUM(Table3254[[#This Row],[20]:[24]])</f>
        <v>685</v>
      </c>
      <c r="V50" s="8">
        <f>SUM(Table3254[[#This Row],[25]:[29]])</f>
        <v>687</v>
      </c>
      <c r="W50" s="8">
        <f>SUM(Table3254[[#This Row],[30]:[34]])</f>
        <v>726</v>
      </c>
      <c r="X50" s="8">
        <f>SUM(Table3254[[#This Row],[35]:[39]])</f>
        <v>842</v>
      </c>
      <c r="Y50" s="8">
        <f>SUM(Table3254[[#This Row],[40]:[44]])</f>
        <v>809</v>
      </c>
      <c r="Z50" s="8">
        <f>SUM(Table3254[[#This Row],[45]:[49]])</f>
        <v>655</v>
      </c>
      <c r="AA50" s="8">
        <f>SUM(Table3254[[#This Row],[50]:[54]])</f>
        <v>871</v>
      </c>
      <c r="AB50" s="8">
        <f>SUM(Table3254[[#This Row],[55]:[59]])</f>
        <v>795</v>
      </c>
      <c r="AC50" s="8">
        <f>SUM(Table3254[[#This Row],[60]:[64]])</f>
        <v>775</v>
      </c>
      <c r="AD50" s="8">
        <f>SUM(Table3254[[#This Row],[65]:[69]])</f>
        <v>660</v>
      </c>
      <c r="AE50" s="8">
        <f>SUM(Table3254[[#This Row],[70]:[74]])</f>
        <v>596</v>
      </c>
      <c r="AF50" s="8">
        <f>SUM(Table3254[[#This Row],[75]:[79]])</f>
        <v>470</v>
      </c>
      <c r="AG50" s="8">
        <f>SUM(Table3254[[#This Row],[80]:[84]])</f>
        <v>314</v>
      </c>
      <c r="AH50" s="8">
        <f>SUM(Table3254[[#This Row],[85]:[89]])</f>
        <v>154</v>
      </c>
      <c r="AI50" s="8">
        <f>Table3254[[#This Row],[90]]</f>
        <v>79</v>
      </c>
      <c r="AJ50" s="8">
        <v>95</v>
      </c>
      <c r="AK50" s="8">
        <v>90</v>
      </c>
      <c r="AL50" s="8">
        <v>118</v>
      </c>
      <c r="AM50" s="8">
        <v>119</v>
      </c>
      <c r="AN50" s="8">
        <v>111</v>
      </c>
      <c r="AO50" s="8">
        <v>108</v>
      </c>
      <c r="AP50" s="8">
        <v>137</v>
      </c>
      <c r="AQ50" s="8">
        <v>140</v>
      </c>
      <c r="AR50" s="8">
        <v>126</v>
      </c>
      <c r="AS50" s="8">
        <v>140</v>
      </c>
      <c r="AT50" s="8">
        <v>134</v>
      </c>
      <c r="AU50" s="8">
        <v>141</v>
      </c>
      <c r="AV50" s="8">
        <v>144</v>
      </c>
      <c r="AW50" s="8">
        <v>122</v>
      </c>
      <c r="AX50" s="8">
        <v>122</v>
      </c>
      <c r="AY50" s="8">
        <v>125</v>
      </c>
      <c r="AZ50" s="8">
        <v>121</v>
      </c>
      <c r="BA50" s="8">
        <v>143</v>
      </c>
      <c r="BB50" s="8">
        <v>125</v>
      </c>
      <c r="BC50" s="8">
        <v>128</v>
      </c>
      <c r="BD50" s="8">
        <v>173</v>
      </c>
      <c r="BE50" s="8">
        <v>160</v>
      </c>
      <c r="BF50" s="8">
        <v>109</v>
      </c>
      <c r="BG50" s="8">
        <v>121</v>
      </c>
      <c r="BH50" s="8">
        <v>122</v>
      </c>
      <c r="BI50" s="8">
        <v>126</v>
      </c>
      <c r="BJ50" s="8">
        <v>137</v>
      </c>
      <c r="BK50" s="8">
        <v>137</v>
      </c>
      <c r="BL50" s="8">
        <v>127</v>
      </c>
      <c r="BM50" s="8">
        <v>160</v>
      </c>
      <c r="BN50" s="8">
        <v>125</v>
      </c>
      <c r="BO50" s="8">
        <v>148</v>
      </c>
      <c r="BP50" s="8">
        <v>136</v>
      </c>
      <c r="BQ50" s="8">
        <v>151</v>
      </c>
      <c r="BR50" s="8">
        <v>166</v>
      </c>
      <c r="BS50" s="8">
        <v>168</v>
      </c>
      <c r="BT50" s="8">
        <v>168</v>
      </c>
      <c r="BU50" s="8">
        <v>175</v>
      </c>
      <c r="BV50" s="8">
        <v>162</v>
      </c>
      <c r="BW50" s="8">
        <v>169</v>
      </c>
      <c r="BX50" s="8">
        <v>153</v>
      </c>
      <c r="BY50" s="8">
        <v>172</v>
      </c>
      <c r="BZ50" s="8">
        <v>156</v>
      </c>
      <c r="CA50" s="8">
        <v>148</v>
      </c>
      <c r="CB50" s="8">
        <v>180</v>
      </c>
      <c r="CC50" s="8">
        <v>134</v>
      </c>
      <c r="CD50" s="8">
        <v>148</v>
      </c>
      <c r="CE50" s="8">
        <v>137</v>
      </c>
      <c r="CF50" s="8">
        <v>112</v>
      </c>
      <c r="CG50" s="8">
        <v>124</v>
      </c>
      <c r="CH50" s="8">
        <v>163</v>
      </c>
      <c r="CI50" s="8">
        <v>170</v>
      </c>
      <c r="CJ50" s="8">
        <v>189</v>
      </c>
      <c r="CK50" s="8">
        <v>166</v>
      </c>
      <c r="CL50" s="8">
        <v>183</v>
      </c>
      <c r="CM50" s="8">
        <v>156</v>
      </c>
      <c r="CN50" s="8">
        <v>163</v>
      </c>
      <c r="CO50" s="8">
        <v>145</v>
      </c>
      <c r="CP50" s="8">
        <v>156</v>
      </c>
      <c r="CQ50" s="8">
        <v>175</v>
      </c>
      <c r="CR50" s="8">
        <v>151</v>
      </c>
      <c r="CS50" s="8">
        <v>154</v>
      </c>
      <c r="CT50" s="8">
        <v>170</v>
      </c>
      <c r="CU50" s="8">
        <v>145</v>
      </c>
      <c r="CV50" s="8">
        <v>155</v>
      </c>
      <c r="CW50" s="8">
        <v>132</v>
      </c>
      <c r="CX50" s="8">
        <v>146</v>
      </c>
      <c r="CY50" s="8">
        <v>129</v>
      </c>
      <c r="CZ50" s="8">
        <v>131</v>
      </c>
      <c r="DA50" s="8">
        <v>122</v>
      </c>
      <c r="DB50" s="8">
        <v>143</v>
      </c>
      <c r="DC50" s="8">
        <v>99</v>
      </c>
      <c r="DD50" s="8">
        <v>125</v>
      </c>
      <c r="DE50" s="8">
        <v>109</v>
      </c>
      <c r="DF50" s="8">
        <v>120</v>
      </c>
      <c r="DG50" s="8">
        <v>121</v>
      </c>
      <c r="DH50" s="8">
        <v>113</v>
      </c>
      <c r="DI50" s="8">
        <v>83</v>
      </c>
      <c r="DJ50" s="8">
        <v>76</v>
      </c>
      <c r="DK50" s="8">
        <v>77</v>
      </c>
      <c r="DL50" s="8">
        <v>72</v>
      </c>
      <c r="DM50" s="8">
        <v>73</v>
      </c>
      <c r="DN50" s="8">
        <v>65</v>
      </c>
      <c r="DO50" s="8">
        <v>58</v>
      </c>
      <c r="DP50" s="8">
        <v>46</v>
      </c>
      <c r="DQ50" s="8">
        <v>40</v>
      </c>
      <c r="DR50" s="8">
        <v>44</v>
      </c>
      <c r="DS50" s="8">
        <v>25</v>
      </c>
      <c r="DT50" s="8">
        <v>30</v>
      </c>
      <c r="DU50" s="8">
        <v>15</v>
      </c>
      <c r="DV50" s="8">
        <v>79</v>
      </c>
      <c r="DW50" s="8">
        <f t="shared" si="0"/>
        <v>7362</v>
      </c>
      <c r="DX50" s="8">
        <f t="shared" si="1"/>
        <v>938</v>
      </c>
      <c r="DY50" s="8">
        <f t="shared" si="2"/>
        <v>3719</v>
      </c>
      <c r="DZ50" s="8">
        <f t="shared" si="3"/>
        <v>2441</v>
      </c>
    </row>
    <row r="51" spans="1:130" x14ac:dyDescent="0.2">
      <c r="A51" t="s">
        <v>210</v>
      </c>
      <c r="B51" t="s">
        <v>230</v>
      </c>
      <c r="C51" t="s">
        <v>231</v>
      </c>
      <c r="D51" s="8">
        <f>SUM(Table3254[[#This Row],[0]:[90]])</f>
        <v>5951</v>
      </c>
      <c r="E51" s="8">
        <f>SUM(Table3254[[#This Row],[0]:[15]])</f>
        <v>861</v>
      </c>
      <c r="F51" s="8">
        <f>SUM(Table3254[[#This Row],[16]:[64]])</f>
        <v>3613</v>
      </c>
      <c r="G51" s="8">
        <f>SUM(Table3254[[#This Row],[65]:[90]])</f>
        <v>1477</v>
      </c>
      <c r="H51" s="8">
        <f>SUM(Table3254[[#This Row],[85]:[90]])</f>
        <v>115</v>
      </c>
      <c r="I51" s="8">
        <f>SUM(Table3254[[#This Row],[0]:[17]])</f>
        <v>995</v>
      </c>
      <c r="J51" s="8">
        <f>SUM(Table3254[[#This Row],[18]:[64]])</f>
        <v>3479</v>
      </c>
      <c r="K51" s="8">
        <f>SUM(Table3254[[#This Row],[0]:[4]])</f>
        <v>226</v>
      </c>
      <c r="L51" s="8">
        <f>SUM(Table3254[[#This Row],[5]:[15]])</f>
        <v>635</v>
      </c>
      <c r="M51" s="8">
        <f>SUM(Table3254[[#This Row],[16]:[24]])</f>
        <v>609</v>
      </c>
      <c r="N51" s="8">
        <f>SUM(Table3254[[#This Row],[25]:[49]])</f>
        <v>1598</v>
      </c>
      <c r="O51" s="8">
        <f>SUM(Table3254[[#This Row],[50]:[64]])</f>
        <v>1406</v>
      </c>
      <c r="P51" s="8">
        <f>SUM(Table3254[[#This Row],[65]:[74]])</f>
        <v>887</v>
      </c>
      <c r="Q51" s="8">
        <f>SUM(Table3254[[#This Row],[75]:[84]])</f>
        <v>475</v>
      </c>
      <c r="R51" s="8">
        <f>SUM(Table3254[[#This Row],[5]:[9]])</f>
        <v>257</v>
      </c>
      <c r="S51" s="8">
        <f>SUM(Table3254[[#This Row],[10]:[14]])</f>
        <v>304</v>
      </c>
      <c r="T51" s="8">
        <f>SUM(Table3254[[#This Row],[15]:[19]])</f>
        <v>365</v>
      </c>
      <c r="U51" s="8">
        <f>SUM(Table3254[[#This Row],[20]:[24]])</f>
        <v>318</v>
      </c>
      <c r="V51" s="8">
        <f>SUM(Table3254[[#This Row],[25]:[29]])</f>
        <v>289</v>
      </c>
      <c r="W51" s="8">
        <f>SUM(Table3254[[#This Row],[30]:[34]])</f>
        <v>317</v>
      </c>
      <c r="X51" s="8">
        <f>SUM(Table3254[[#This Row],[35]:[39]])</f>
        <v>322</v>
      </c>
      <c r="Y51" s="8">
        <f>SUM(Table3254[[#This Row],[40]:[44]])</f>
        <v>312</v>
      </c>
      <c r="Z51" s="8">
        <f>SUM(Table3254[[#This Row],[45]:[49]])</f>
        <v>358</v>
      </c>
      <c r="AA51" s="8">
        <f>SUM(Table3254[[#This Row],[50]:[54]])</f>
        <v>427</v>
      </c>
      <c r="AB51" s="8">
        <f>SUM(Table3254[[#This Row],[55]:[59]])</f>
        <v>495</v>
      </c>
      <c r="AC51" s="8">
        <f>SUM(Table3254[[#This Row],[60]:[64]])</f>
        <v>484</v>
      </c>
      <c r="AD51" s="8">
        <f>SUM(Table3254[[#This Row],[65]:[69]])</f>
        <v>450</v>
      </c>
      <c r="AE51" s="8">
        <f>SUM(Table3254[[#This Row],[70]:[74]])</f>
        <v>437</v>
      </c>
      <c r="AF51" s="8">
        <f>SUM(Table3254[[#This Row],[75]:[79]])</f>
        <v>291</v>
      </c>
      <c r="AG51" s="8">
        <f>SUM(Table3254[[#This Row],[80]:[84]])</f>
        <v>184</v>
      </c>
      <c r="AH51" s="8">
        <f>SUM(Table3254[[#This Row],[85]:[89]])</f>
        <v>66</v>
      </c>
      <c r="AI51" s="8">
        <f>Table3254[[#This Row],[90]]</f>
        <v>49</v>
      </c>
      <c r="AJ51" s="8">
        <v>27</v>
      </c>
      <c r="AK51" s="8">
        <v>47</v>
      </c>
      <c r="AL51" s="8">
        <v>55</v>
      </c>
      <c r="AM51" s="8">
        <v>52</v>
      </c>
      <c r="AN51" s="8">
        <v>45</v>
      </c>
      <c r="AO51" s="8">
        <v>43</v>
      </c>
      <c r="AP51" s="8">
        <v>52</v>
      </c>
      <c r="AQ51" s="8">
        <v>48</v>
      </c>
      <c r="AR51" s="8">
        <v>52</v>
      </c>
      <c r="AS51" s="8">
        <v>62</v>
      </c>
      <c r="AT51" s="8">
        <v>65</v>
      </c>
      <c r="AU51" s="8">
        <v>66</v>
      </c>
      <c r="AV51" s="8">
        <v>62</v>
      </c>
      <c r="AW51" s="8">
        <v>68</v>
      </c>
      <c r="AX51" s="8">
        <v>43</v>
      </c>
      <c r="AY51" s="8">
        <v>74</v>
      </c>
      <c r="AZ51" s="8">
        <v>59</v>
      </c>
      <c r="BA51" s="8">
        <v>75</v>
      </c>
      <c r="BB51" s="8">
        <v>82</v>
      </c>
      <c r="BC51" s="8">
        <v>75</v>
      </c>
      <c r="BD51" s="8">
        <v>77</v>
      </c>
      <c r="BE51" s="8">
        <v>72</v>
      </c>
      <c r="BF51" s="8">
        <v>56</v>
      </c>
      <c r="BG51" s="8">
        <v>56</v>
      </c>
      <c r="BH51" s="8">
        <v>57</v>
      </c>
      <c r="BI51" s="8">
        <v>55</v>
      </c>
      <c r="BJ51" s="8">
        <v>58</v>
      </c>
      <c r="BK51" s="8">
        <v>64</v>
      </c>
      <c r="BL51" s="8">
        <v>57</v>
      </c>
      <c r="BM51" s="8">
        <v>55</v>
      </c>
      <c r="BN51" s="8">
        <v>71</v>
      </c>
      <c r="BO51" s="8">
        <v>46</v>
      </c>
      <c r="BP51" s="8">
        <v>69</v>
      </c>
      <c r="BQ51" s="8">
        <v>68</v>
      </c>
      <c r="BR51" s="8">
        <v>63</v>
      </c>
      <c r="BS51" s="8">
        <v>71</v>
      </c>
      <c r="BT51" s="8">
        <v>54</v>
      </c>
      <c r="BU51" s="8">
        <v>70</v>
      </c>
      <c r="BV51" s="8">
        <v>61</v>
      </c>
      <c r="BW51" s="8">
        <v>66</v>
      </c>
      <c r="BX51" s="8">
        <v>52</v>
      </c>
      <c r="BY51" s="8">
        <v>69</v>
      </c>
      <c r="BZ51" s="8">
        <v>63</v>
      </c>
      <c r="CA51" s="8">
        <v>69</v>
      </c>
      <c r="CB51" s="8">
        <v>59</v>
      </c>
      <c r="CC51" s="8">
        <v>66</v>
      </c>
      <c r="CD51" s="8">
        <v>77</v>
      </c>
      <c r="CE51" s="8">
        <v>71</v>
      </c>
      <c r="CF51" s="8">
        <v>75</v>
      </c>
      <c r="CG51" s="8">
        <v>69</v>
      </c>
      <c r="CH51" s="8">
        <v>76</v>
      </c>
      <c r="CI51" s="8">
        <v>80</v>
      </c>
      <c r="CJ51" s="8">
        <v>94</v>
      </c>
      <c r="CK51" s="8">
        <v>89</v>
      </c>
      <c r="CL51" s="8">
        <v>88</v>
      </c>
      <c r="CM51" s="8">
        <v>97</v>
      </c>
      <c r="CN51" s="8">
        <v>98</v>
      </c>
      <c r="CO51" s="8">
        <v>103</v>
      </c>
      <c r="CP51" s="8">
        <v>90</v>
      </c>
      <c r="CQ51" s="8">
        <v>107</v>
      </c>
      <c r="CR51" s="8">
        <v>80</v>
      </c>
      <c r="CS51" s="8">
        <v>100</v>
      </c>
      <c r="CT51" s="8">
        <v>111</v>
      </c>
      <c r="CU51" s="8">
        <v>88</v>
      </c>
      <c r="CV51" s="8">
        <v>105</v>
      </c>
      <c r="CW51" s="8">
        <v>90</v>
      </c>
      <c r="CX51" s="8">
        <v>96</v>
      </c>
      <c r="CY51" s="8">
        <v>79</v>
      </c>
      <c r="CZ51" s="8">
        <v>102</v>
      </c>
      <c r="DA51" s="8">
        <v>83</v>
      </c>
      <c r="DB51" s="8">
        <v>104</v>
      </c>
      <c r="DC51" s="8">
        <v>86</v>
      </c>
      <c r="DD51" s="8">
        <v>86</v>
      </c>
      <c r="DE51" s="8">
        <v>70</v>
      </c>
      <c r="DF51" s="8">
        <v>91</v>
      </c>
      <c r="DG51" s="8">
        <v>82</v>
      </c>
      <c r="DH51" s="8">
        <v>47</v>
      </c>
      <c r="DI51" s="8">
        <v>56</v>
      </c>
      <c r="DJ51" s="8">
        <v>61</v>
      </c>
      <c r="DK51" s="8">
        <v>45</v>
      </c>
      <c r="DL51" s="8">
        <v>35</v>
      </c>
      <c r="DM51" s="8">
        <v>47</v>
      </c>
      <c r="DN51" s="8">
        <v>34</v>
      </c>
      <c r="DO51" s="8">
        <v>37</v>
      </c>
      <c r="DP51" s="8">
        <v>31</v>
      </c>
      <c r="DQ51" s="8">
        <v>16</v>
      </c>
      <c r="DR51" s="8">
        <v>14</v>
      </c>
      <c r="DS51" s="8">
        <v>18</v>
      </c>
      <c r="DT51" s="8">
        <v>12</v>
      </c>
      <c r="DU51" s="8">
        <v>6</v>
      </c>
      <c r="DV51" s="8">
        <v>49</v>
      </c>
      <c r="DW51" s="8">
        <f t="shared" si="0"/>
        <v>3613</v>
      </c>
      <c r="DX51" s="8">
        <f t="shared" si="1"/>
        <v>475</v>
      </c>
      <c r="DY51" s="8">
        <f t="shared" si="2"/>
        <v>1598</v>
      </c>
      <c r="DZ51" s="8">
        <f t="shared" si="3"/>
        <v>1406</v>
      </c>
    </row>
    <row r="52" spans="1:130" x14ac:dyDescent="0.2">
      <c r="A52" t="s">
        <v>210</v>
      </c>
      <c r="B52" t="s">
        <v>232</v>
      </c>
      <c r="C52" t="s">
        <v>233</v>
      </c>
      <c r="D52" s="8">
        <f>SUM(Table3254[[#This Row],[0]:[90]])</f>
        <v>10016</v>
      </c>
      <c r="E52" s="8">
        <f>SUM(Table3254[[#This Row],[0]:[15]])</f>
        <v>1671</v>
      </c>
      <c r="F52" s="8">
        <f>SUM(Table3254[[#This Row],[16]:[64]])</f>
        <v>6020</v>
      </c>
      <c r="G52" s="8">
        <f>SUM(Table3254[[#This Row],[65]:[90]])</f>
        <v>2325</v>
      </c>
      <c r="H52" s="8">
        <f>SUM(Table3254[[#This Row],[85]:[90]])</f>
        <v>344</v>
      </c>
      <c r="I52" s="8">
        <f>SUM(Table3254[[#This Row],[0]:[17]])</f>
        <v>1900</v>
      </c>
      <c r="J52" s="8">
        <f>SUM(Table3254[[#This Row],[18]:[64]])</f>
        <v>5791</v>
      </c>
      <c r="K52" s="8">
        <f>SUM(Table3254[[#This Row],[0]:[4]])</f>
        <v>439</v>
      </c>
      <c r="L52" s="8">
        <f>SUM(Table3254[[#This Row],[5]:[15]])</f>
        <v>1232</v>
      </c>
      <c r="M52" s="8">
        <f>SUM(Table3254[[#This Row],[16]:[24]])</f>
        <v>934</v>
      </c>
      <c r="N52" s="8">
        <f>SUM(Table3254[[#This Row],[25]:[49]])</f>
        <v>2873</v>
      </c>
      <c r="O52" s="8">
        <f>SUM(Table3254[[#This Row],[50]:[64]])</f>
        <v>2213</v>
      </c>
      <c r="P52" s="8">
        <f>SUM(Table3254[[#This Row],[65]:[74]])</f>
        <v>1129</v>
      </c>
      <c r="Q52" s="8">
        <f>SUM(Table3254[[#This Row],[75]:[84]])</f>
        <v>852</v>
      </c>
      <c r="R52" s="8">
        <f>SUM(Table3254[[#This Row],[5]:[9]])</f>
        <v>569</v>
      </c>
      <c r="S52" s="8">
        <f>SUM(Table3254[[#This Row],[10]:[14]])</f>
        <v>554</v>
      </c>
      <c r="T52" s="8">
        <f>SUM(Table3254[[#This Row],[15]:[19]])</f>
        <v>549</v>
      </c>
      <c r="U52" s="8">
        <f>SUM(Table3254[[#This Row],[20]:[24]])</f>
        <v>494</v>
      </c>
      <c r="V52" s="8">
        <f>SUM(Table3254[[#This Row],[25]:[29]])</f>
        <v>590</v>
      </c>
      <c r="W52" s="8">
        <f>SUM(Table3254[[#This Row],[30]:[34]])</f>
        <v>569</v>
      </c>
      <c r="X52" s="8">
        <f>SUM(Table3254[[#This Row],[35]:[39]])</f>
        <v>655</v>
      </c>
      <c r="Y52" s="8">
        <f>SUM(Table3254[[#This Row],[40]:[44]])</f>
        <v>530</v>
      </c>
      <c r="Z52" s="8">
        <f>SUM(Table3254[[#This Row],[45]:[49]])</f>
        <v>529</v>
      </c>
      <c r="AA52" s="8">
        <f>SUM(Table3254[[#This Row],[50]:[54]])</f>
        <v>745</v>
      </c>
      <c r="AB52" s="8">
        <f>SUM(Table3254[[#This Row],[55]:[59]])</f>
        <v>789</v>
      </c>
      <c r="AC52" s="8">
        <f>SUM(Table3254[[#This Row],[60]:[64]])</f>
        <v>679</v>
      </c>
      <c r="AD52" s="8">
        <f>SUM(Table3254[[#This Row],[65]:[69]])</f>
        <v>603</v>
      </c>
      <c r="AE52" s="8">
        <f>SUM(Table3254[[#This Row],[70]:[74]])</f>
        <v>526</v>
      </c>
      <c r="AF52" s="8">
        <f>SUM(Table3254[[#This Row],[75]:[79]])</f>
        <v>515</v>
      </c>
      <c r="AG52" s="8">
        <f>SUM(Table3254[[#This Row],[80]:[84]])</f>
        <v>337</v>
      </c>
      <c r="AH52" s="8">
        <f>SUM(Table3254[[#This Row],[85]:[89]])</f>
        <v>224</v>
      </c>
      <c r="AI52" s="8">
        <f>Table3254[[#This Row],[90]]</f>
        <v>120</v>
      </c>
      <c r="AJ52" s="8">
        <v>83</v>
      </c>
      <c r="AK52" s="8">
        <v>82</v>
      </c>
      <c r="AL52" s="8">
        <v>86</v>
      </c>
      <c r="AM52" s="8">
        <v>86</v>
      </c>
      <c r="AN52" s="8">
        <v>102</v>
      </c>
      <c r="AO52" s="8">
        <v>114</v>
      </c>
      <c r="AP52" s="8">
        <v>100</v>
      </c>
      <c r="AQ52" s="8">
        <v>113</v>
      </c>
      <c r="AR52" s="8">
        <v>124</v>
      </c>
      <c r="AS52" s="8">
        <v>118</v>
      </c>
      <c r="AT52" s="8">
        <v>114</v>
      </c>
      <c r="AU52" s="8">
        <v>100</v>
      </c>
      <c r="AV52" s="8">
        <v>125</v>
      </c>
      <c r="AW52" s="8">
        <v>105</v>
      </c>
      <c r="AX52" s="8">
        <v>110</v>
      </c>
      <c r="AY52" s="8">
        <v>109</v>
      </c>
      <c r="AZ52" s="8">
        <v>112</v>
      </c>
      <c r="BA52" s="8">
        <v>117</v>
      </c>
      <c r="BB52" s="8">
        <v>101</v>
      </c>
      <c r="BC52" s="8">
        <v>110</v>
      </c>
      <c r="BD52" s="8">
        <v>110</v>
      </c>
      <c r="BE52" s="8">
        <v>116</v>
      </c>
      <c r="BF52" s="8">
        <v>98</v>
      </c>
      <c r="BG52" s="8">
        <v>86</v>
      </c>
      <c r="BH52" s="8">
        <v>84</v>
      </c>
      <c r="BI52" s="8">
        <v>118</v>
      </c>
      <c r="BJ52" s="8">
        <v>114</v>
      </c>
      <c r="BK52" s="8">
        <v>94</v>
      </c>
      <c r="BL52" s="8">
        <v>137</v>
      </c>
      <c r="BM52" s="8">
        <v>127</v>
      </c>
      <c r="BN52" s="8">
        <v>111</v>
      </c>
      <c r="BO52" s="8">
        <v>102</v>
      </c>
      <c r="BP52" s="8">
        <v>121</v>
      </c>
      <c r="BQ52" s="8">
        <v>125</v>
      </c>
      <c r="BR52" s="8">
        <v>110</v>
      </c>
      <c r="BS52" s="8">
        <v>120</v>
      </c>
      <c r="BT52" s="8">
        <v>130</v>
      </c>
      <c r="BU52" s="8">
        <v>150</v>
      </c>
      <c r="BV52" s="8">
        <v>131</v>
      </c>
      <c r="BW52" s="8">
        <v>124</v>
      </c>
      <c r="BX52" s="8">
        <v>107</v>
      </c>
      <c r="BY52" s="8">
        <v>115</v>
      </c>
      <c r="BZ52" s="8">
        <v>94</v>
      </c>
      <c r="CA52" s="8">
        <v>102</v>
      </c>
      <c r="CB52" s="8">
        <v>112</v>
      </c>
      <c r="CC52" s="8">
        <v>89</v>
      </c>
      <c r="CD52" s="8">
        <v>112</v>
      </c>
      <c r="CE52" s="8">
        <v>97</v>
      </c>
      <c r="CF52" s="8">
        <v>118</v>
      </c>
      <c r="CG52" s="8">
        <v>113</v>
      </c>
      <c r="CH52" s="8">
        <v>133</v>
      </c>
      <c r="CI52" s="8">
        <v>140</v>
      </c>
      <c r="CJ52" s="8">
        <v>175</v>
      </c>
      <c r="CK52" s="8">
        <v>152</v>
      </c>
      <c r="CL52" s="8">
        <v>145</v>
      </c>
      <c r="CM52" s="8">
        <v>150</v>
      </c>
      <c r="CN52" s="8">
        <v>161</v>
      </c>
      <c r="CO52" s="8">
        <v>168</v>
      </c>
      <c r="CP52" s="8">
        <v>162</v>
      </c>
      <c r="CQ52" s="8">
        <v>148</v>
      </c>
      <c r="CR52" s="8">
        <v>149</v>
      </c>
      <c r="CS52" s="8">
        <v>142</v>
      </c>
      <c r="CT52" s="8">
        <v>139</v>
      </c>
      <c r="CU52" s="8">
        <v>119</v>
      </c>
      <c r="CV52" s="8">
        <v>130</v>
      </c>
      <c r="CW52" s="8">
        <v>132</v>
      </c>
      <c r="CX52" s="8">
        <v>122</v>
      </c>
      <c r="CY52" s="8">
        <v>110</v>
      </c>
      <c r="CZ52" s="8">
        <v>111</v>
      </c>
      <c r="DA52" s="8">
        <v>128</v>
      </c>
      <c r="DB52" s="8">
        <v>108</v>
      </c>
      <c r="DC52" s="8">
        <v>95</v>
      </c>
      <c r="DD52" s="8">
        <v>90</v>
      </c>
      <c r="DE52" s="8">
        <v>118</v>
      </c>
      <c r="DF52" s="8">
        <v>115</v>
      </c>
      <c r="DG52" s="8">
        <v>103</v>
      </c>
      <c r="DH52" s="8">
        <v>117</v>
      </c>
      <c r="DI52" s="8">
        <v>112</v>
      </c>
      <c r="DJ52" s="8">
        <v>92</v>
      </c>
      <c r="DK52" s="8">
        <v>91</v>
      </c>
      <c r="DL52" s="8">
        <v>82</v>
      </c>
      <c r="DM52" s="8">
        <v>72</v>
      </c>
      <c r="DN52" s="8">
        <v>72</v>
      </c>
      <c r="DO52" s="8">
        <v>60</v>
      </c>
      <c r="DP52" s="8">
        <v>51</v>
      </c>
      <c r="DQ52" s="8">
        <v>63</v>
      </c>
      <c r="DR52" s="8">
        <v>43</v>
      </c>
      <c r="DS52" s="8">
        <v>45</v>
      </c>
      <c r="DT52" s="8">
        <v>39</v>
      </c>
      <c r="DU52" s="8">
        <v>34</v>
      </c>
      <c r="DV52" s="8">
        <v>120</v>
      </c>
      <c r="DW52" s="8">
        <f t="shared" si="0"/>
        <v>6020</v>
      </c>
      <c r="DX52" s="8">
        <f t="shared" si="1"/>
        <v>705</v>
      </c>
      <c r="DY52" s="8">
        <f t="shared" si="2"/>
        <v>2873</v>
      </c>
      <c r="DZ52" s="8">
        <f t="shared" si="3"/>
        <v>2213</v>
      </c>
    </row>
    <row r="53" spans="1:130" x14ac:dyDescent="0.2">
      <c r="A53" t="s">
        <v>210</v>
      </c>
      <c r="B53" t="s">
        <v>234</v>
      </c>
      <c r="C53" t="s">
        <v>235</v>
      </c>
      <c r="D53" s="8">
        <f>SUM(Table3254[[#This Row],[0]:[90]])</f>
        <v>9938</v>
      </c>
      <c r="E53" s="8">
        <f>SUM(Table3254[[#This Row],[0]:[15]])</f>
        <v>1478</v>
      </c>
      <c r="F53" s="8">
        <f>SUM(Table3254[[#This Row],[16]:[64]])</f>
        <v>6002</v>
      </c>
      <c r="G53" s="8">
        <f>SUM(Table3254[[#This Row],[65]:[90]])</f>
        <v>2458</v>
      </c>
      <c r="H53" s="8">
        <f>SUM(Table3254[[#This Row],[85]:[90]])</f>
        <v>321</v>
      </c>
      <c r="I53" s="8">
        <f>SUM(Table3254[[#This Row],[0]:[17]])</f>
        <v>1735</v>
      </c>
      <c r="J53" s="8">
        <f>SUM(Table3254[[#This Row],[18]:[64]])</f>
        <v>5745</v>
      </c>
      <c r="K53" s="8">
        <f>SUM(Table3254[[#This Row],[0]:[4]])</f>
        <v>388</v>
      </c>
      <c r="L53" s="8">
        <f>SUM(Table3254[[#This Row],[5]:[15]])</f>
        <v>1090</v>
      </c>
      <c r="M53" s="8">
        <f>SUM(Table3254[[#This Row],[16]:[24]])</f>
        <v>981</v>
      </c>
      <c r="N53" s="8">
        <f>SUM(Table3254[[#This Row],[25]:[49]])</f>
        <v>2438</v>
      </c>
      <c r="O53" s="8">
        <f>SUM(Table3254[[#This Row],[50]:[64]])</f>
        <v>2583</v>
      </c>
      <c r="P53" s="8">
        <f>SUM(Table3254[[#This Row],[65]:[74]])</f>
        <v>1243</v>
      </c>
      <c r="Q53" s="8">
        <f>SUM(Table3254[[#This Row],[75]:[84]])</f>
        <v>894</v>
      </c>
      <c r="R53" s="8">
        <f>SUM(Table3254[[#This Row],[5]:[9]])</f>
        <v>474</v>
      </c>
      <c r="S53" s="8">
        <f>SUM(Table3254[[#This Row],[10]:[14]])</f>
        <v>482</v>
      </c>
      <c r="T53" s="8">
        <f>SUM(Table3254[[#This Row],[15]:[19]])</f>
        <v>582</v>
      </c>
      <c r="U53" s="8">
        <f>SUM(Table3254[[#This Row],[20]:[24]])</f>
        <v>533</v>
      </c>
      <c r="V53" s="8">
        <f>SUM(Table3254[[#This Row],[25]:[29]])</f>
        <v>452</v>
      </c>
      <c r="W53" s="8">
        <f>SUM(Table3254[[#This Row],[30]:[34]])</f>
        <v>462</v>
      </c>
      <c r="X53" s="8">
        <f>SUM(Table3254[[#This Row],[35]:[39]])</f>
        <v>486</v>
      </c>
      <c r="Y53" s="8">
        <f>SUM(Table3254[[#This Row],[40]:[44]])</f>
        <v>552</v>
      </c>
      <c r="Z53" s="8">
        <f>SUM(Table3254[[#This Row],[45]:[49]])</f>
        <v>486</v>
      </c>
      <c r="AA53" s="8">
        <f>SUM(Table3254[[#This Row],[50]:[54]])</f>
        <v>848</v>
      </c>
      <c r="AB53" s="8">
        <f>SUM(Table3254[[#This Row],[55]:[59]])</f>
        <v>908</v>
      </c>
      <c r="AC53" s="8">
        <f>SUM(Table3254[[#This Row],[60]:[64]])</f>
        <v>827</v>
      </c>
      <c r="AD53" s="8">
        <f>SUM(Table3254[[#This Row],[65]:[69]])</f>
        <v>669</v>
      </c>
      <c r="AE53" s="8">
        <f>SUM(Table3254[[#This Row],[70]:[74]])</f>
        <v>574</v>
      </c>
      <c r="AF53" s="8">
        <f>SUM(Table3254[[#This Row],[75]:[79]])</f>
        <v>578</v>
      </c>
      <c r="AG53" s="8">
        <f>SUM(Table3254[[#This Row],[80]:[84]])</f>
        <v>316</v>
      </c>
      <c r="AH53" s="8">
        <f>SUM(Table3254[[#This Row],[85]:[89]])</f>
        <v>224</v>
      </c>
      <c r="AI53" s="8">
        <f>Table3254[[#This Row],[90]]</f>
        <v>97</v>
      </c>
      <c r="AJ53" s="8">
        <v>54</v>
      </c>
      <c r="AK53" s="8">
        <v>83</v>
      </c>
      <c r="AL53" s="8">
        <v>88</v>
      </c>
      <c r="AM53" s="8">
        <v>68</v>
      </c>
      <c r="AN53" s="8">
        <v>95</v>
      </c>
      <c r="AO53" s="8">
        <v>90</v>
      </c>
      <c r="AP53" s="8">
        <v>92</v>
      </c>
      <c r="AQ53" s="8">
        <v>101</v>
      </c>
      <c r="AR53" s="8">
        <v>84</v>
      </c>
      <c r="AS53" s="8">
        <v>107</v>
      </c>
      <c r="AT53" s="8">
        <v>77</v>
      </c>
      <c r="AU53" s="8">
        <v>99</v>
      </c>
      <c r="AV53" s="8">
        <v>101</v>
      </c>
      <c r="AW53" s="8">
        <v>107</v>
      </c>
      <c r="AX53" s="8">
        <v>98</v>
      </c>
      <c r="AY53" s="8">
        <v>134</v>
      </c>
      <c r="AZ53" s="8">
        <v>122</v>
      </c>
      <c r="BA53" s="8">
        <v>135</v>
      </c>
      <c r="BB53" s="8">
        <v>112</v>
      </c>
      <c r="BC53" s="8">
        <v>79</v>
      </c>
      <c r="BD53" s="8">
        <v>149</v>
      </c>
      <c r="BE53" s="8">
        <v>117</v>
      </c>
      <c r="BF53" s="8">
        <v>95</v>
      </c>
      <c r="BG53" s="8">
        <v>78</v>
      </c>
      <c r="BH53" s="8">
        <v>94</v>
      </c>
      <c r="BI53" s="8">
        <v>95</v>
      </c>
      <c r="BJ53" s="8">
        <v>88</v>
      </c>
      <c r="BK53" s="8">
        <v>95</v>
      </c>
      <c r="BL53" s="8">
        <v>96</v>
      </c>
      <c r="BM53" s="8">
        <v>78</v>
      </c>
      <c r="BN53" s="8">
        <v>80</v>
      </c>
      <c r="BO53" s="8">
        <v>122</v>
      </c>
      <c r="BP53" s="8">
        <v>82</v>
      </c>
      <c r="BQ53" s="8">
        <v>94</v>
      </c>
      <c r="BR53" s="8">
        <v>84</v>
      </c>
      <c r="BS53" s="8">
        <v>96</v>
      </c>
      <c r="BT53" s="8">
        <v>102</v>
      </c>
      <c r="BU53" s="8">
        <v>95</v>
      </c>
      <c r="BV53" s="8">
        <v>98</v>
      </c>
      <c r="BW53" s="8">
        <v>95</v>
      </c>
      <c r="BX53" s="8">
        <v>109</v>
      </c>
      <c r="BY53" s="8">
        <v>110</v>
      </c>
      <c r="BZ53" s="8">
        <v>113</v>
      </c>
      <c r="CA53" s="8">
        <v>109</v>
      </c>
      <c r="CB53" s="8">
        <v>111</v>
      </c>
      <c r="CC53" s="8">
        <v>83</v>
      </c>
      <c r="CD53" s="8">
        <v>95</v>
      </c>
      <c r="CE53" s="8">
        <v>97</v>
      </c>
      <c r="CF53" s="8">
        <v>103</v>
      </c>
      <c r="CG53" s="8">
        <v>108</v>
      </c>
      <c r="CH53" s="8">
        <v>140</v>
      </c>
      <c r="CI53" s="8">
        <v>158</v>
      </c>
      <c r="CJ53" s="8">
        <v>177</v>
      </c>
      <c r="CK53" s="8">
        <v>180</v>
      </c>
      <c r="CL53" s="8">
        <v>193</v>
      </c>
      <c r="CM53" s="8">
        <v>166</v>
      </c>
      <c r="CN53" s="8">
        <v>171</v>
      </c>
      <c r="CO53" s="8">
        <v>202</v>
      </c>
      <c r="CP53" s="8">
        <v>171</v>
      </c>
      <c r="CQ53" s="8">
        <v>198</v>
      </c>
      <c r="CR53" s="8">
        <v>181</v>
      </c>
      <c r="CS53" s="8">
        <v>171</v>
      </c>
      <c r="CT53" s="8">
        <v>145</v>
      </c>
      <c r="CU53" s="8">
        <v>158</v>
      </c>
      <c r="CV53" s="8">
        <v>172</v>
      </c>
      <c r="CW53" s="8">
        <v>139</v>
      </c>
      <c r="CX53" s="8">
        <v>130</v>
      </c>
      <c r="CY53" s="8">
        <v>135</v>
      </c>
      <c r="CZ53" s="8">
        <v>129</v>
      </c>
      <c r="DA53" s="8">
        <v>136</v>
      </c>
      <c r="DB53" s="8">
        <v>129</v>
      </c>
      <c r="DC53" s="8">
        <v>127</v>
      </c>
      <c r="DD53" s="8">
        <v>104</v>
      </c>
      <c r="DE53" s="8">
        <v>110</v>
      </c>
      <c r="DF53" s="8">
        <v>104</v>
      </c>
      <c r="DG53" s="8">
        <v>121</v>
      </c>
      <c r="DH53" s="8">
        <v>149</v>
      </c>
      <c r="DI53" s="8">
        <v>106</v>
      </c>
      <c r="DJ53" s="8">
        <v>119</v>
      </c>
      <c r="DK53" s="8">
        <v>83</v>
      </c>
      <c r="DL53" s="8">
        <v>77</v>
      </c>
      <c r="DM53" s="8">
        <v>61</v>
      </c>
      <c r="DN53" s="8">
        <v>59</v>
      </c>
      <c r="DO53" s="8">
        <v>62</v>
      </c>
      <c r="DP53" s="8">
        <v>57</v>
      </c>
      <c r="DQ53" s="8">
        <v>67</v>
      </c>
      <c r="DR53" s="8">
        <v>40</v>
      </c>
      <c r="DS53" s="8">
        <v>50</v>
      </c>
      <c r="DT53" s="8">
        <v>33</v>
      </c>
      <c r="DU53" s="8">
        <v>34</v>
      </c>
      <c r="DV53" s="8">
        <v>97</v>
      </c>
      <c r="DW53" s="8">
        <f t="shared" si="0"/>
        <v>6002</v>
      </c>
      <c r="DX53" s="8">
        <f t="shared" si="1"/>
        <v>724</v>
      </c>
      <c r="DY53" s="8">
        <f t="shared" si="2"/>
        <v>2438</v>
      </c>
      <c r="DZ53" s="8">
        <f t="shared" si="3"/>
        <v>2583</v>
      </c>
    </row>
    <row r="54" spans="1:130" x14ac:dyDescent="0.2">
      <c r="A54" t="s">
        <v>210</v>
      </c>
      <c r="B54" t="s">
        <v>236</v>
      </c>
      <c r="C54" t="s">
        <v>237</v>
      </c>
      <c r="D54" s="8">
        <f>SUM(Table3254[[#This Row],[0]:[90]])</f>
        <v>4956</v>
      </c>
      <c r="E54" s="8">
        <f>SUM(Table3254[[#This Row],[0]:[15]])</f>
        <v>815</v>
      </c>
      <c r="F54" s="8">
        <f>SUM(Table3254[[#This Row],[16]:[64]])</f>
        <v>3171</v>
      </c>
      <c r="G54" s="8">
        <f>SUM(Table3254[[#This Row],[65]:[90]])</f>
        <v>970</v>
      </c>
      <c r="H54" s="8">
        <f>SUM(Table3254[[#This Row],[85]:[90]])</f>
        <v>111</v>
      </c>
      <c r="I54" s="8">
        <f>SUM(Table3254[[#This Row],[0]:[17]])</f>
        <v>916</v>
      </c>
      <c r="J54" s="8">
        <f>SUM(Table3254[[#This Row],[18]:[64]])</f>
        <v>3070</v>
      </c>
      <c r="K54" s="8">
        <f>SUM(Table3254[[#This Row],[0]:[4]])</f>
        <v>253</v>
      </c>
      <c r="L54" s="8">
        <f>SUM(Table3254[[#This Row],[5]:[15]])</f>
        <v>562</v>
      </c>
      <c r="M54" s="8">
        <f>SUM(Table3254[[#This Row],[16]:[24]])</f>
        <v>496</v>
      </c>
      <c r="N54" s="8">
        <f>SUM(Table3254[[#This Row],[25]:[49]])</f>
        <v>1609</v>
      </c>
      <c r="O54" s="8">
        <f>SUM(Table3254[[#This Row],[50]:[64]])</f>
        <v>1066</v>
      </c>
      <c r="P54" s="8">
        <f>SUM(Table3254[[#This Row],[65]:[74]])</f>
        <v>525</v>
      </c>
      <c r="Q54" s="8">
        <f>SUM(Table3254[[#This Row],[75]:[84]])</f>
        <v>334</v>
      </c>
      <c r="R54" s="8">
        <f>SUM(Table3254[[#This Row],[5]:[9]])</f>
        <v>227</v>
      </c>
      <c r="S54" s="8">
        <f>SUM(Table3254[[#This Row],[10]:[14]])</f>
        <v>285</v>
      </c>
      <c r="T54" s="8">
        <f>SUM(Table3254[[#This Row],[15]:[19]])</f>
        <v>258</v>
      </c>
      <c r="U54" s="8">
        <f>SUM(Table3254[[#This Row],[20]:[24]])</f>
        <v>288</v>
      </c>
      <c r="V54" s="8">
        <f>SUM(Table3254[[#This Row],[25]:[29]])</f>
        <v>347</v>
      </c>
      <c r="W54" s="8">
        <f>SUM(Table3254[[#This Row],[30]:[34]])</f>
        <v>375</v>
      </c>
      <c r="X54" s="8">
        <f>SUM(Table3254[[#This Row],[35]:[39]])</f>
        <v>318</v>
      </c>
      <c r="Y54" s="8">
        <f>SUM(Table3254[[#This Row],[40]:[44]])</f>
        <v>311</v>
      </c>
      <c r="Z54" s="8">
        <f>SUM(Table3254[[#This Row],[45]:[49]])</f>
        <v>258</v>
      </c>
      <c r="AA54" s="8">
        <f>SUM(Table3254[[#This Row],[50]:[54]])</f>
        <v>331</v>
      </c>
      <c r="AB54" s="8">
        <f>SUM(Table3254[[#This Row],[55]:[59]])</f>
        <v>386</v>
      </c>
      <c r="AC54" s="8">
        <f>SUM(Table3254[[#This Row],[60]:[64]])</f>
        <v>349</v>
      </c>
      <c r="AD54" s="8">
        <f>SUM(Table3254[[#This Row],[65]:[69]])</f>
        <v>262</v>
      </c>
      <c r="AE54" s="8">
        <f>SUM(Table3254[[#This Row],[70]:[74]])</f>
        <v>263</v>
      </c>
      <c r="AF54" s="8">
        <f>SUM(Table3254[[#This Row],[75]:[79]])</f>
        <v>220</v>
      </c>
      <c r="AG54" s="8">
        <f>SUM(Table3254[[#This Row],[80]:[84]])</f>
        <v>114</v>
      </c>
      <c r="AH54" s="8">
        <f>SUM(Table3254[[#This Row],[85]:[89]])</f>
        <v>80</v>
      </c>
      <c r="AI54" s="8">
        <f>Table3254[[#This Row],[90]]</f>
        <v>31</v>
      </c>
      <c r="AJ54" s="8">
        <v>55</v>
      </c>
      <c r="AK54" s="8">
        <v>39</v>
      </c>
      <c r="AL54" s="8">
        <v>44</v>
      </c>
      <c r="AM54" s="8">
        <v>58</v>
      </c>
      <c r="AN54" s="8">
        <v>57</v>
      </c>
      <c r="AO54" s="8">
        <v>46</v>
      </c>
      <c r="AP54" s="8">
        <v>37</v>
      </c>
      <c r="AQ54" s="8">
        <v>50</v>
      </c>
      <c r="AR54" s="8">
        <v>48</v>
      </c>
      <c r="AS54" s="8">
        <v>46</v>
      </c>
      <c r="AT54" s="8">
        <v>54</v>
      </c>
      <c r="AU54" s="8">
        <v>59</v>
      </c>
      <c r="AV54" s="8">
        <v>58</v>
      </c>
      <c r="AW54" s="8">
        <v>52</v>
      </c>
      <c r="AX54" s="8">
        <v>62</v>
      </c>
      <c r="AY54" s="8">
        <v>50</v>
      </c>
      <c r="AZ54" s="8">
        <v>41</v>
      </c>
      <c r="BA54" s="8">
        <v>60</v>
      </c>
      <c r="BB54" s="8">
        <v>50</v>
      </c>
      <c r="BC54" s="8">
        <v>57</v>
      </c>
      <c r="BD54" s="8">
        <v>80</v>
      </c>
      <c r="BE54" s="8">
        <v>58</v>
      </c>
      <c r="BF54" s="8">
        <v>50</v>
      </c>
      <c r="BG54" s="8">
        <v>44</v>
      </c>
      <c r="BH54" s="8">
        <v>56</v>
      </c>
      <c r="BI54" s="8">
        <v>64</v>
      </c>
      <c r="BJ54" s="8">
        <v>72</v>
      </c>
      <c r="BK54" s="8">
        <v>66</v>
      </c>
      <c r="BL54" s="8">
        <v>69</v>
      </c>
      <c r="BM54" s="8">
        <v>76</v>
      </c>
      <c r="BN54" s="8">
        <v>72</v>
      </c>
      <c r="BO54" s="8">
        <v>69</v>
      </c>
      <c r="BP54" s="8">
        <v>69</v>
      </c>
      <c r="BQ54" s="8">
        <v>96</v>
      </c>
      <c r="BR54" s="8">
        <v>69</v>
      </c>
      <c r="BS54" s="8">
        <v>63</v>
      </c>
      <c r="BT54" s="8">
        <v>60</v>
      </c>
      <c r="BU54" s="8">
        <v>67</v>
      </c>
      <c r="BV54" s="8">
        <v>64</v>
      </c>
      <c r="BW54" s="8">
        <v>64</v>
      </c>
      <c r="BX54" s="8">
        <v>64</v>
      </c>
      <c r="BY54" s="8">
        <v>61</v>
      </c>
      <c r="BZ54" s="8">
        <v>53</v>
      </c>
      <c r="CA54" s="8">
        <v>66</v>
      </c>
      <c r="CB54" s="8">
        <v>67</v>
      </c>
      <c r="CC54" s="8">
        <v>45</v>
      </c>
      <c r="CD54" s="8">
        <v>44</v>
      </c>
      <c r="CE54" s="8">
        <v>53</v>
      </c>
      <c r="CF54" s="8">
        <v>63</v>
      </c>
      <c r="CG54" s="8">
        <v>53</v>
      </c>
      <c r="CH54" s="8">
        <v>61</v>
      </c>
      <c r="CI54" s="8">
        <v>69</v>
      </c>
      <c r="CJ54" s="8">
        <v>54</v>
      </c>
      <c r="CK54" s="8">
        <v>69</v>
      </c>
      <c r="CL54" s="8">
        <v>78</v>
      </c>
      <c r="CM54" s="8">
        <v>95</v>
      </c>
      <c r="CN54" s="8">
        <v>83</v>
      </c>
      <c r="CO54" s="8">
        <v>65</v>
      </c>
      <c r="CP54" s="8">
        <v>76</v>
      </c>
      <c r="CQ54" s="8">
        <v>67</v>
      </c>
      <c r="CR54" s="8">
        <v>70</v>
      </c>
      <c r="CS54" s="8">
        <v>77</v>
      </c>
      <c r="CT54" s="8">
        <v>84</v>
      </c>
      <c r="CU54" s="8">
        <v>61</v>
      </c>
      <c r="CV54" s="8">
        <v>57</v>
      </c>
      <c r="CW54" s="8">
        <v>62</v>
      </c>
      <c r="CX54" s="8">
        <v>44</v>
      </c>
      <c r="CY54" s="8">
        <v>61</v>
      </c>
      <c r="CZ54" s="8">
        <v>49</v>
      </c>
      <c r="DA54" s="8">
        <v>46</v>
      </c>
      <c r="DB54" s="8">
        <v>55</v>
      </c>
      <c r="DC54" s="8">
        <v>51</v>
      </c>
      <c r="DD54" s="8">
        <v>54</v>
      </c>
      <c r="DE54" s="8">
        <v>55</v>
      </c>
      <c r="DF54" s="8">
        <v>48</v>
      </c>
      <c r="DG54" s="8">
        <v>58</v>
      </c>
      <c r="DH54" s="8">
        <v>52</v>
      </c>
      <c r="DI54" s="8">
        <v>41</v>
      </c>
      <c r="DJ54" s="8">
        <v>32</v>
      </c>
      <c r="DK54" s="8">
        <v>37</v>
      </c>
      <c r="DL54" s="8">
        <v>31</v>
      </c>
      <c r="DM54" s="8">
        <v>18</v>
      </c>
      <c r="DN54" s="8">
        <v>19</v>
      </c>
      <c r="DO54" s="8">
        <v>24</v>
      </c>
      <c r="DP54" s="8">
        <v>22</v>
      </c>
      <c r="DQ54" s="8">
        <v>16</v>
      </c>
      <c r="DR54" s="8">
        <v>22</v>
      </c>
      <c r="DS54" s="8">
        <v>11</v>
      </c>
      <c r="DT54" s="8">
        <v>21</v>
      </c>
      <c r="DU54" s="8">
        <v>10</v>
      </c>
      <c r="DV54" s="8">
        <v>31</v>
      </c>
      <c r="DW54" s="8">
        <f t="shared" si="0"/>
        <v>3171</v>
      </c>
      <c r="DX54" s="8">
        <f t="shared" si="1"/>
        <v>395</v>
      </c>
      <c r="DY54" s="8">
        <f t="shared" si="2"/>
        <v>1609</v>
      </c>
      <c r="DZ54" s="8">
        <f t="shared" si="3"/>
        <v>1066</v>
      </c>
    </row>
    <row r="55" spans="1:130" x14ac:dyDescent="0.2">
      <c r="A55" t="s">
        <v>210</v>
      </c>
      <c r="B55" t="s">
        <v>238</v>
      </c>
      <c r="C55" t="s">
        <v>239</v>
      </c>
      <c r="D55" s="8">
        <f>SUM(Table3254[[#This Row],[0]:[90]])</f>
        <v>5816</v>
      </c>
      <c r="E55" s="8">
        <f>SUM(Table3254[[#This Row],[0]:[15]])</f>
        <v>912</v>
      </c>
      <c r="F55" s="8">
        <f>SUM(Table3254[[#This Row],[16]:[64]])</f>
        <v>3664</v>
      </c>
      <c r="G55" s="8">
        <f>SUM(Table3254[[#This Row],[65]:[90]])</f>
        <v>1240</v>
      </c>
      <c r="H55" s="8">
        <f>SUM(Table3254[[#This Row],[85]:[90]])</f>
        <v>195</v>
      </c>
      <c r="I55" s="8">
        <f>SUM(Table3254[[#This Row],[0]:[17]])</f>
        <v>1038</v>
      </c>
      <c r="J55" s="8">
        <f>SUM(Table3254[[#This Row],[18]:[64]])</f>
        <v>3538</v>
      </c>
      <c r="K55" s="8">
        <f>SUM(Table3254[[#This Row],[0]:[4]])</f>
        <v>236</v>
      </c>
      <c r="L55" s="8">
        <f>SUM(Table3254[[#This Row],[5]:[15]])</f>
        <v>676</v>
      </c>
      <c r="M55" s="8">
        <f>SUM(Table3254[[#This Row],[16]:[24]])</f>
        <v>580</v>
      </c>
      <c r="N55" s="8">
        <f>SUM(Table3254[[#This Row],[25]:[49]])</f>
        <v>1801</v>
      </c>
      <c r="O55" s="8">
        <f>SUM(Table3254[[#This Row],[50]:[64]])</f>
        <v>1283</v>
      </c>
      <c r="P55" s="8">
        <f>SUM(Table3254[[#This Row],[65]:[74]])</f>
        <v>614</v>
      </c>
      <c r="Q55" s="8">
        <f>SUM(Table3254[[#This Row],[75]:[84]])</f>
        <v>431</v>
      </c>
      <c r="R55" s="8">
        <f>SUM(Table3254[[#This Row],[5]:[9]])</f>
        <v>288</v>
      </c>
      <c r="S55" s="8">
        <f>SUM(Table3254[[#This Row],[10]:[14]])</f>
        <v>315</v>
      </c>
      <c r="T55" s="8">
        <f>SUM(Table3254[[#This Row],[15]:[19]])</f>
        <v>334</v>
      </c>
      <c r="U55" s="8">
        <f>SUM(Table3254[[#This Row],[20]:[24]])</f>
        <v>319</v>
      </c>
      <c r="V55" s="8">
        <f>SUM(Table3254[[#This Row],[25]:[29]])</f>
        <v>308</v>
      </c>
      <c r="W55" s="8">
        <f>SUM(Table3254[[#This Row],[30]:[34]])</f>
        <v>353</v>
      </c>
      <c r="X55" s="8">
        <f>SUM(Table3254[[#This Row],[35]:[39]])</f>
        <v>343</v>
      </c>
      <c r="Y55" s="8">
        <f>SUM(Table3254[[#This Row],[40]:[44]])</f>
        <v>404</v>
      </c>
      <c r="Z55" s="8">
        <f>SUM(Table3254[[#This Row],[45]:[49]])</f>
        <v>393</v>
      </c>
      <c r="AA55" s="8">
        <f>SUM(Table3254[[#This Row],[50]:[54]])</f>
        <v>462</v>
      </c>
      <c r="AB55" s="8">
        <f>SUM(Table3254[[#This Row],[55]:[59]])</f>
        <v>418</v>
      </c>
      <c r="AC55" s="8">
        <f>SUM(Table3254[[#This Row],[60]:[64]])</f>
        <v>403</v>
      </c>
      <c r="AD55" s="8">
        <f>SUM(Table3254[[#This Row],[65]:[69]])</f>
        <v>325</v>
      </c>
      <c r="AE55" s="8">
        <f>SUM(Table3254[[#This Row],[70]:[74]])</f>
        <v>289</v>
      </c>
      <c r="AF55" s="8">
        <f>SUM(Table3254[[#This Row],[75]:[79]])</f>
        <v>233</v>
      </c>
      <c r="AG55" s="8">
        <f>SUM(Table3254[[#This Row],[80]:[84]])</f>
        <v>198</v>
      </c>
      <c r="AH55" s="8">
        <f>SUM(Table3254[[#This Row],[85]:[89]])</f>
        <v>133</v>
      </c>
      <c r="AI55" s="8">
        <f>Table3254[[#This Row],[90]]</f>
        <v>62</v>
      </c>
      <c r="AJ55" s="8">
        <v>51</v>
      </c>
      <c r="AK55" s="8">
        <v>51</v>
      </c>
      <c r="AL55" s="8">
        <v>43</v>
      </c>
      <c r="AM55" s="8">
        <v>52</v>
      </c>
      <c r="AN55" s="8">
        <v>39</v>
      </c>
      <c r="AO55" s="8">
        <v>59</v>
      </c>
      <c r="AP55" s="8">
        <v>49</v>
      </c>
      <c r="AQ55" s="8">
        <v>58</v>
      </c>
      <c r="AR55" s="8">
        <v>57</v>
      </c>
      <c r="AS55" s="8">
        <v>65</v>
      </c>
      <c r="AT55" s="8">
        <v>69</v>
      </c>
      <c r="AU55" s="8">
        <v>61</v>
      </c>
      <c r="AV55" s="8">
        <v>59</v>
      </c>
      <c r="AW55" s="8">
        <v>62</v>
      </c>
      <c r="AX55" s="8">
        <v>64</v>
      </c>
      <c r="AY55" s="8">
        <v>73</v>
      </c>
      <c r="AZ55" s="8">
        <v>60</v>
      </c>
      <c r="BA55" s="8">
        <v>66</v>
      </c>
      <c r="BB55" s="8">
        <v>77</v>
      </c>
      <c r="BC55" s="8">
        <v>58</v>
      </c>
      <c r="BD55" s="8">
        <v>82</v>
      </c>
      <c r="BE55" s="8">
        <v>69</v>
      </c>
      <c r="BF55" s="8">
        <v>52</v>
      </c>
      <c r="BG55" s="8">
        <v>57</v>
      </c>
      <c r="BH55" s="8">
        <v>59</v>
      </c>
      <c r="BI55" s="8">
        <v>57</v>
      </c>
      <c r="BJ55" s="8">
        <v>71</v>
      </c>
      <c r="BK55" s="8">
        <v>56</v>
      </c>
      <c r="BL55" s="8">
        <v>56</v>
      </c>
      <c r="BM55" s="8">
        <v>68</v>
      </c>
      <c r="BN55" s="8">
        <v>66</v>
      </c>
      <c r="BO55" s="8">
        <v>58</v>
      </c>
      <c r="BP55" s="8">
        <v>74</v>
      </c>
      <c r="BQ55" s="8">
        <v>71</v>
      </c>
      <c r="BR55" s="8">
        <v>84</v>
      </c>
      <c r="BS55" s="8">
        <v>66</v>
      </c>
      <c r="BT55" s="8">
        <v>71</v>
      </c>
      <c r="BU55" s="8">
        <v>74</v>
      </c>
      <c r="BV55" s="8">
        <v>75</v>
      </c>
      <c r="BW55" s="8">
        <v>57</v>
      </c>
      <c r="BX55" s="8">
        <v>91</v>
      </c>
      <c r="BY55" s="8">
        <v>63</v>
      </c>
      <c r="BZ55" s="8">
        <v>92</v>
      </c>
      <c r="CA55" s="8">
        <v>76</v>
      </c>
      <c r="CB55" s="8">
        <v>82</v>
      </c>
      <c r="CC55" s="8">
        <v>73</v>
      </c>
      <c r="CD55" s="8">
        <v>63</v>
      </c>
      <c r="CE55" s="8">
        <v>82</v>
      </c>
      <c r="CF55" s="8">
        <v>97</v>
      </c>
      <c r="CG55" s="8">
        <v>78</v>
      </c>
      <c r="CH55" s="8">
        <v>85</v>
      </c>
      <c r="CI55" s="8">
        <v>101</v>
      </c>
      <c r="CJ55" s="8">
        <v>96</v>
      </c>
      <c r="CK55" s="8">
        <v>96</v>
      </c>
      <c r="CL55" s="8">
        <v>84</v>
      </c>
      <c r="CM55" s="8">
        <v>90</v>
      </c>
      <c r="CN55" s="8">
        <v>88</v>
      </c>
      <c r="CO55" s="8">
        <v>81</v>
      </c>
      <c r="CP55" s="8">
        <v>83</v>
      </c>
      <c r="CQ55" s="8">
        <v>76</v>
      </c>
      <c r="CR55" s="8">
        <v>75</v>
      </c>
      <c r="CS55" s="8">
        <v>108</v>
      </c>
      <c r="CT55" s="8">
        <v>82</v>
      </c>
      <c r="CU55" s="8">
        <v>76</v>
      </c>
      <c r="CV55" s="8">
        <v>62</v>
      </c>
      <c r="CW55" s="8">
        <v>68</v>
      </c>
      <c r="CX55" s="8">
        <v>71</v>
      </c>
      <c r="CY55" s="8">
        <v>64</v>
      </c>
      <c r="CZ55" s="8">
        <v>59</v>
      </c>
      <c r="DA55" s="8">
        <v>63</v>
      </c>
      <c r="DB55" s="8">
        <v>55</v>
      </c>
      <c r="DC55" s="8">
        <v>51</v>
      </c>
      <c r="DD55" s="8">
        <v>61</v>
      </c>
      <c r="DE55" s="8">
        <v>53</v>
      </c>
      <c r="DF55" s="8">
        <v>69</v>
      </c>
      <c r="DG55" s="8">
        <v>66</v>
      </c>
      <c r="DH55" s="8">
        <v>45</v>
      </c>
      <c r="DI55" s="8">
        <v>44</v>
      </c>
      <c r="DJ55" s="8">
        <v>40</v>
      </c>
      <c r="DK55" s="8">
        <v>38</v>
      </c>
      <c r="DL55" s="8">
        <v>43</v>
      </c>
      <c r="DM55" s="8">
        <v>34</v>
      </c>
      <c r="DN55" s="8">
        <v>46</v>
      </c>
      <c r="DO55" s="8">
        <v>43</v>
      </c>
      <c r="DP55" s="8">
        <v>32</v>
      </c>
      <c r="DQ55" s="8">
        <v>41</v>
      </c>
      <c r="DR55" s="8">
        <v>34</v>
      </c>
      <c r="DS55" s="8">
        <v>19</v>
      </c>
      <c r="DT55" s="8">
        <v>20</v>
      </c>
      <c r="DU55" s="8">
        <v>19</v>
      </c>
      <c r="DV55" s="8">
        <v>62</v>
      </c>
      <c r="DW55" s="8">
        <f t="shared" si="0"/>
        <v>3664</v>
      </c>
      <c r="DX55" s="8">
        <f t="shared" si="1"/>
        <v>454</v>
      </c>
      <c r="DY55" s="8">
        <f t="shared" si="2"/>
        <v>1801</v>
      </c>
      <c r="DZ55" s="8">
        <f t="shared" si="3"/>
        <v>1283</v>
      </c>
    </row>
    <row r="56" spans="1:130" x14ac:dyDescent="0.2">
      <c r="A56" t="s">
        <v>210</v>
      </c>
      <c r="B56" t="s">
        <v>240</v>
      </c>
      <c r="C56" t="s">
        <v>241</v>
      </c>
      <c r="D56" s="8">
        <f>SUM(Table3254[[#This Row],[0]:[90]])</f>
        <v>5308</v>
      </c>
      <c r="E56" s="8">
        <f>SUM(Table3254[[#This Row],[0]:[15]])</f>
        <v>1069</v>
      </c>
      <c r="F56" s="8">
        <f>SUM(Table3254[[#This Row],[16]:[64]])</f>
        <v>3302</v>
      </c>
      <c r="G56" s="8">
        <f>SUM(Table3254[[#This Row],[65]:[90]])</f>
        <v>937</v>
      </c>
      <c r="H56" s="8">
        <f>SUM(Table3254[[#This Row],[85]:[90]])</f>
        <v>69</v>
      </c>
      <c r="I56" s="8">
        <f>SUM(Table3254[[#This Row],[0]:[17]])</f>
        <v>1192</v>
      </c>
      <c r="J56" s="8">
        <f>SUM(Table3254[[#This Row],[18]:[64]])</f>
        <v>3179</v>
      </c>
      <c r="K56" s="8">
        <f>SUM(Table3254[[#This Row],[0]:[4]])</f>
        <v>290</v>
      </c>
      <c r="L56" s="8">
        <f>SUM(Table3254[[#This Row],[5]:[15]])</f>
        <v>779</v>
      </c>
      <c r="M56" s="8">
        <f>SUM(Table3254[[#This Row],[16]:[24]])</f>
        <v>539</v>
      </c>
      <c r="N56" s="8">
        <f>SUM(Table3254[[#This Row],[25]:[49]])</f>
        <v>1649</v>
      </c>
      <c r="O56" s="8">
        <f>SUM(Table3254[[#This Row],[50]:[64]])</f>
        <v>1114</v>
      </c>
      <c r="P56" s="8">
        <f>SUM(Table3254[[#This Row],[65]:[74]])</f>
        <v>527</v>
      </c>
      <c r="Q56" s="8">
        <f>SUM(Table3254[[#This Row],[75]:[84]])</f>
        <v>341</v>
      </c>
      <c r="R56" s="8">
        <f>SUM(Table3254[[#This Row],[5]:[9]])</f>
        <v>361</v>
      </c>
      <c r="S56" s="8">
        <f>SUM(Table3254[[#This Row],[10]:[14]])</f>
        <v>343</v>
      </c>
      <c r="T56" s="8">
        <f>SUM(Table3254[[#This Row],[15]:[19]])</f>
        <v>312</v>
      </c>
      <c r="U56" s="8">
        <f>SUM(Table3254[[#This Row],[20]:[24]])</f>
        <v>302</v>
      </c>
      <c r="V56" s="8">
        <f>SUM(Table3254[[#This Row],[25]:[29]])</f>
        <v>302</v>
      </c>
      <c r="W56" s="8">
        <f>SUM(Table3254[[#This Row],[30]:[34]])</f>
        <v>394</v>
      </c>
      <c r="X56" s="8">
        <f>SUM(Table3254[[#This Row],[35]:[39]])</f>
        <v>318</v>
      </c>
      <c r="Y56" s="8">
        <f>SUM(Table3254[[#This Row],[40]:[44]])</f>
        <v>334</v>
      </c>
      <c r="Z56" s="8">
        <f>SUM(Table3254[[#This Row],[45]:[49]])</f>
        <v>301</v>
      </c>
      <c r="AA56" s="8">
        <f>SUM(Table3254[[#This Row],[50]:[54]])</f>
        <v>388</v>
      </c>
      <c r="AB56" s="8">
        <f>SUM(Table3254[[#This Row],[55]:[59]])</f>
        <v>383</v>
      </c>
      <c r="AC56" s="8">
        <f>SUM(Table3254[[#This Row],[60]:[64]])</f>
        <v>343</v>
      </c>
      <c r="AD56" s="8">
        <f>SUM(Table3254[[#This Row],[65]:[69]])</f>
        <v>265</v>
      </c>
      <c r="AE56" s="8">
        <f>SUM(Table3254[[#This Row],[70]:[74]])</f>
        <v>262</v>
      </c>
      <c r="AF56" s="8">
        <f>SUM(Table3254[[#This Row],[75]:[79]])</f>
        <v>225</v>
      </c>
      <c r="AG56" s="8">
        <f>SUM(Table3254[[#This Row],[80]:[84]])</f>
        <v>116</v>
      </c>
      <c r="AH56" s="8">
        <f>SUM(Table3254[[#This Row],[85]:[89]])</f>
        <v>53</v>
      </c>
      <c r="AI56" s="8">
        <f>Table3254[[#This Row],[90]]</f>
        <v>16</v>
      </c>
      <c r="AJ56" s="8">
        <v>57</v>
      </c>
      <c r="AK56" s="8">
        <v>53</v>
      </c>
      <c r="AL56" s="8">
        <v>57</v>
      </c>
      <c r="AM56" s="8">
        <v>61</v>
      </c>
      <c r="AN56" s="8">
        <v>62</v>
      </c>
      <c r="AO56" s="8">
        <v>68</v>
      </c>
      <c r="AP56" s="8">
        <v>63</v>
      </c>
      <c r="AQ56" s="8">
        <v>72</v>
      </c>
      <c r="AR56" s="8">
        <v>66</v>
      </c>
      <c r="AS56" s="8">
        <v>92</v>
      </c>
      <c r="AT56" s="8">
        <v>59</v>
      </c>
      <c r="AU56" s="8">
        <v>69</v>
      </c>
      <c r="AV56" s="8">
        <v>88</v>
      </c>
      <c r="AW56" s="8">
        <v>69</v>
      </c>
      <c r="AX56" s="8">
        <v>58</v>
      </c>
      <c r="AY56" s="8">
        <v>75</v>
      </c>
      <c r="AZ56" s="8">
        <v>71</v>
      </c>
      <c r="BA56" s="8">
        <v>52</v>
      </c>
      <c r="BB56" s="8">
        <v>60</v>
      </c>
      <c r="BC56" s="8">
        <v>54</v>
      </c>
      <c r="BD56" s="8">
        <v>78</v>
      </c>
      <c r="BE56" s="8">
        <v>52</v>
      </c>
      <c r="BF56" s="8">
        <v>60</v>
      </c>
      <c r="BG56" s="8">
        <v>59</v>
      </c>
      <c r="BH56" s="8">
        <v>53</v>
      </c>
      <c r="BI56" s="8">
        <v>64</v>
      </c>
      <c r="BJ56" s="8">
        <v>64</v>
      </c>
      <c r="BK56" s="8">
        <v>62</v>
      </c>
      <c r="BL56" s="8">
        <v>53</v>
      </c>
      <c r="BM56" s="8">
        <v>59</v>
      </c>
      <c r="BN56" s="8">
        <v>78</v>
      </c>
      <c r="BO56" s="8">
        <v>81</v>
      </c>
      <c r="BP56" s="8">
        <v>85</v>
      </c>
      <c r="BQ56" s="8">
        <v>79</v>
      </c>
      <c r="BR56" s="8">
        <v>71</v>
      </c>
      <c r="BS56" s="8">
        <v>50</v>
      </c>
      <c r="BT56" s="8">
        <v>75</v>
      </c>
      <c r="BU56" s="8">
        <v>77</v>
      </c>
      <c r="BV56" s="8">
        <v>66</v>
      </c>
      <c r="BW56" s="8">
        <v>50</v>
      </c>
      <c r="BX56" s="8">
        <v>66</v>
      </c>
      <c r="BY56" s="8">
        <v>65</v>
      </c>
      <c r="BZ56" s="8">
        <v>58</v>
      </c>
      <c r="CA56" s="8">
        <v>75</v>
      </c>
      <c r="CB56" s="8">
        <v>70</v>
      </c>
      <c r="CC56" s="8">
        <v>56</v>
      </c>
      <c r="CD56" s="8">
        <v>67</v>
      </c>
      <c r="CE56" s="8">
        <v>64</v>
      </c>
      <c r="CF56" s="8">
        <v>61</v>
      </c>
      <c r="CG56" s="8">
        <v>53</v>
      </c>
      <c r="CH56" s="8">
        <v>77</v>
      </c>
      <c r="CI56" s="8">
        <v>91</v>
      </c>
      <c r="CJ56" s="8">
        <v>81</v>
      </c>
      <c r="CK56" s="8">
        <v>67</v>
      </c>
      <c r="CL56" s="8">
        <v>72</v>
      </c>
      <c r="CM56" s="8">
        <v>72</v>
      </c>
      <c r="CN56" s="8">
        <v>80</v>
      </c>
      <c r="CO56" s="8">
        <v>87</v>
      </c>
      <c r="CP56" s="8">
        <v>73</v>
      </c>
      <c r="CQ56" s="8">
        <v>71</v>
      </c>
      <c r="CR56" s="8">
        <v>66</v>
      </c>
      <c r="CS56" s="8">
        <v>73</v>
      </c>
      <c r="CT56" s="8">
        <v>71</v>
      </c>
      <c r="CU56" s="8">
        <v>74</v>
      </c>
      <c r="CV56" s="8">
        <v>59</v>
      </c>
      <c r="CW56" s="8">
        <v>51</v>
      </c>
      <c r="CX56" s="8">
        <v>57</v>
      </c>
      <c r="CY56" s="8">
        <v>50</v>
      </c>
      <c r="CZ56" s="8">
        <v>49</v>
      </c>
      <c r="DA56" s="8">
        <v>58</v>
      </c>
      <c r="DB56" s="8">
        <v>50</v>
      </c>
      <c r="DC56" s="8">
        <v>51</v>
      </c>
      <c r="DD56" s="8">
        <v>57</v>
      </c>
      <c r="DE56" s="8">
        <v>57</v>
      </c>
      <c r="DF56" s="8">
        <v>47</v>
      </c>
      <c r="DG56" s="8">
        <v>57</v>
      </c>
      <c r="DH56" s="8">
        <v>49</v>
      </c>
      <c r="DI56" s="8">
        <v>46</v>
      </c>
      <c r="DJ56" s="8">
        <v>34</v>
      </c>
      <c r="DK56" s="8">
        <v>39</v>
      </c>
      <c r="DL56" s="8">
        <v>20</v>
      </c>
      <c r="DM56" s="8">
        <v>25</v>
      </c>
      <c r="DN56" s="8">
        <v>23</v>
      </c>
      <c r="DO56" s="8">
        <v>30</v>
      </c>
      <c r="DP56" s="8">
        <v>18</v>
      </c>
      <c r="DQ56" s="8">
        <v>13</v>
      </c>
      <c r="DR56" s="8">
        <v>17</v>
      </c>
      <c r="DS56" s="8">
        <v>10</v>
      </c>
      <c r="DT56" s="8">
        <v>5</v>
      </c>
      <c r="DU56" s="8">
        <v>8</v>
      </c>
      <c r="DV56" s="8">
        <v>16</v>
      </c>
      <c r="DW56" s="8">
        <f t="shared" si="0"/>
        <v>3302</v>
      </c>
      <c r="DX56" s="8">
        <f t="shared" si="1"/>
        <v>416</v>
      </c>
      <c r="DY56" s="8">
        <f t="shared" si="2"/>
        <v>1649</v>
      </c>
      <c r="DZ56" s="8">
        <f t="shared" si="3"/>
        <v>1114</v>
      </c>
    </row>
    <row r="57" spans="1:130" x14ac:dyDescent="0.2">
      <c r="A57" t="s">
        <v>210</v>
      </c>
      <c r="B57" t="s">
        <v>242</v>
      </c>
      <c r="C57" t="s">
        <v>243</v>
      </c>
      <c r="D57" s="8">
        <f>SUM(Table3254[[#This Row],[0]:[90]])</f>
        <v>12351</v>
      </c>
      <c r="E57" s="8">
        <f>SUM(Table3254[[#This Row],[0]:[15]])</f>
        <v>2556</v>
      </c>
      <c r="F57" s="8">
        <f>SUM(Table3254[[#This Row],[16]:[64]])</f>
        <v>7883</v>
      </c>
      <c r="G57" s="8">
        <f>SUM(Table3254[[#This Row],[65]:[90]])</f>
        <v>1912</v>
      </c>
      <c r="H57" s="8">
        <f>SUM(Table3254[[#This Row],[85]:[90]])</f>
        <v>153</v>
      </c>
      <c r="I57" s="8">
        <f>SUM(Table3254[[#This Row],[0]:[17]])</f>
        <v>2876</v>
      </c>
      <c r="J57" s="8">
        <f>SUM(Table3254[[#This Row],[18]:[64]])</f>
        <v>7563</v>
      </c>
      <c r="K57" s="8">
        <f>SUM(Table3254[[#This Row],[0]:[4]])</f>
        <v>677</v>
      </c>
      <c r="L57" s="8">
        <f>SUM(Table3254[[#This Row],[5]:[15]])</f>
        <v>1879</v>
      </c>
      <c r="M57" s="8">
        <f>SUM(Table3254[[#This Row],[16]:[24]])</f>
        <v>1293</v>
      </c>
      <c r="N57" s="8">
        <f>SUM(Table3254[[#This Row],[25]:[49]])</f>
        <v>4189</v>
      </c>
      <c r="O57" s="8">
        <f>SUM(Table3254[[#This Row],[50]:[64]])</f>
        <v>2401</v>
      </c>
      <c r="P57" s="8">
        <f>SUM(Table3254[[#This Row],[65]:[74]])</f>
        <v>1084</v>
      </c>
      <c r="Q57" s="8">
        <f>SUM(Table3254[[#This Row],[75]:[84]])</f>
        <v>675</v>
      </c>
      <c r="R57" s="8">
        <f>SUM(Table3254[[#This Row],[5]:[9]])</f>
        <v>826</v>
      </c>
      <c r="S57" s="8">
        <f>SUM(Table3254[[#This Row],[10]:[14]])</f>
        <v>883</v>
      </c>
      <c r="T57" s="8">
        <f>SUM(Table3254[[#This Row],[15]:[19]])</f>
        <v>769</v>
      </c>
      <c r="U57" s="8">
        <f>SUM(Table3254[[#This Row],[20]:[24]])</f>
        <v>694</v>
      </c>
      <c r="V57" s="8">
        <f>SUM(Table3254[[#This Row],[25]:[29]])</f>
        <v>863</v>
      </c>
      <c r="W57" s="8">
        <f>SUM(Table3254[[#This Row],[30]:[34]])</f>
        <v>972</v>
      </c>
      <c r="X57" s="8">
        <f>SUM(Table3254[[#This Row],[35]:[39]])</f>
        <v>907</v>
      </c>
      <c r="Y57" s="8">
        <f>SUM(Table3254[[#This Row],[40]:[44]])</f>
        <v>822</v>
      </c>
      <c r="Z57" s="8">
        <f>SUM(Table3254[[#This Row],[45]:[49]])</f>
        <v>625</v>
      </c>
      <c r="AA57" s="8">
        <f>SUM(Table3254[[#This Row],[50]:[54]])</f>
        <v>871</v>
      </c>
      <c r="AB57" s="8">
        <f>SUM(Table3254[[#This Row],[55]:[59]])</f>
        <v>816</v>
      </c>
      <c r="AC57" s="8">
        <f>SUM(Table3254[[#This Row],[60]:[64]])</f>
        <v>714</v>
      </c>
      <c r="AD57" s="8">
        <f>SUM(Table3254[[#This Row],[65]:[69]])</f>
        <v>583</v>
      </c>
      <c r="AE57" s="8">
        <f>SUM(Table3254[[#This Row],[70]:[74]])</f>
        <v>501</v>
      </c>
      <c r="AF57" s="8">
        <f>SUM(Table3254[[#This Row],[75]:[79]])</f>
        <v>463</v>
      </c>
      <c r="AG57" s="8">
        <f>SUM(Table3254[[#This Row],[80]:[84]])</f>
        <v>212</v>
      </c>
      <c r="AH57" s="8">
        <f>SUM(Table3254[[#This Row],[85]:[89]])</f>
        <v>89</v>
      </c>
      <c r="AI57" s="8">
        <f>Table3254[[#This Row],[90]]</f>
        <v>64</v>
      </c>
      <c r="AJ57" s="8">
        <v>138</v>
      </c>
      <c r="AK57" s="8">
        <v>148</v>
      </c>
      <c r="AL57" s="8">
        <v>131</v>
      </c>
      <c r="AM57" s="8">
        <v>122</v>
      </c>
      <c r="AN57" s="8">
        <v>138</v>
      </c>
      <c r="AO57" s="8">
        <v>148</v>
      </c>
      <c r="AP57" s="8">
        <v>145</v>
      </c>
      <c r="AQ57" s="8">
        <v>187</v>
      </c>
      <c r="AR57" s="8">
        <v>171</v>
      </c>
      <c r="AS57" s="8">
        <v>175</v>
      </c>
      <c r="AT57" s="8">
        <v>184</v>
      </c>
      <c r="AU57" s="8">
        <v>192</v>
      </c>
      <c r="AV57" s="8">
        <v>158</v>
      </c>
      <c r="AW57" s="8">
        <v>192</v>
      </c>
      <c r="AX57" s="8">
        <v>157</v>
      </c>
      <c r="AY57" s="8">
        <v>170</v>
      </c>
      <c r="AZ57" s="8">
        <v>158</v>
      </c>
      <c r="BA57" s="8">
        <v>162</v>
      </c>
      <c r="BB57" s="8">
        <v>152</v>
      </c>
      <c r="BC57" s="8">
        <v>127</v>
      </c>
      <c r="BD57" s="8">
        <v>180</v>
      </c>
      <c r="BE57" s="8">
        <v>151</v>
      </c>
      <c r="BF57" s="8">
        <v>135</v>
      </c>
      <c r="BG57" s="8">
        <v>112</v>
      </c>
      <c r="BH57" s="8">
        <v>116</v>
      </c>
      <c r="BI57" s="8">
        <v>152</v>
      </c>
      <c r="BJ57" s="8">
        <v>178</v>
      </c>
      <c r="BK57" s="8">
        <v>174</v>
      </c>
      <c r="BL57" s="8">
        <v>178</v>
      </c>
      <c r="BM57" s="8">
        <v>181</v>
      </c>
      <c r="BN57" s="8">
        <v>193</v>
      </c>
      <c r="BO57" s="8">
        <v>203</v>
      </c>
      <c r="BP57" s="8">
        <v>224</v>
      </c>
      <c r="BQ57" s="8">
        <v>190</v>
      </c>
      <c r="BR57" s="8">
        <v>162</v>
      </c>
      <c r="BS57" s="8">
        <v>176</v>
      </c>
      <c r="BT57" s="8">
        <v>199</v>
      </c>
      <c r="BU57" s="8">
        <v>187</v>
      </c>
      <c r="BV57" s="8">
        <v>185</v>
      </c>
      <c r="BW57" s="8">
        <v>160</v>
      </c>
      <c r="BX57" s="8">
        <v>178</v>
      </c>
      <c r="BY57" s="8">
        <v>161</v>
      </c>
      <c r="BZ57" s="8">
        <v>169</v>
      </c>
      <c r="CA57" s="8">
        <v>181</v>
      </c>
      <c r="CB57" s="8">
        <v>133</v>
      </c>
      <c r="CC57" s="8">
        <v>123</v>
      </c>
      <c r="CD57" s="8">
        <v>94</v>
      </c>
      <c r="CE57" s="8">
        <v>130</v>
      </c>
      <c r="CF57" s="8">
        <v>127</v>
      </c>
      <c r="CG57" s="8">
        <v>151</v>
      </c>
      <c r="CH57" s="8">
        <v>175</v>
      </c>
      <c r="CI57" s="8">
        <v>146</v>
      </c>
      <c r="CJ57" s="8">
        <v>196</v>
      </c>
      <c r="CK57" s="8">
        <v>178</v>
      </c>
      <c r="CL57" s="8">
        <v>176</v>
      </c>
      <c r="CM57" s="8">
        <v>156</v>
      </c>
      <c r="CN57" s="8">
        <v>171</v>
      </c>
      <c r="CO57" s="8">
        <v>154</v>
      </c>
      <c r="CP57" s="8">
        <v>162</v>
      </c>
      <c r="CQ57" s="8">
        <v>173</v>
      </c>
      <c r="CR57" s="8">
        <v>167</v>
      </c>
      <c r="CS57" s="8">
        <v>145</v>
      </c>
      <c r="CT57" s="8">
        <v>157</v>
      </c>
      <c r="CU57" s="8">
        <v>118</v>
      </c>
      <c r="CV57" s="8">
        <v>127</v>
      </c>
      <c r="CW57" s="8">
        <v>119</v>
      </c>
      <c r="CX57" s="8">
        <v>135</v>
      </c>
      <c r="CY57" s="8">
        <v>135</v>
      </c>
      <c r="CZ57" s="8">
        <v>96</v>
      </c>
      <c r="DA57" s="8">
        <v>98</v>
      </c>
      <c r="DB57" s="8">
        <v>99</v>
      </c>
      <c r="DC57" s="8">
        <v>106</v>
      </c>
      <c r="DD57" s="8">
        <v>96</v>
      </c>
      <c r="DE57" s="8">
        <v>97</v>
      </c>
      <c r="DF57" s="8">
        <v>103</v>
      </c>
      <c r="DG57" s="8">
        <v>110</v>
      </c>
      <c r="DH57" s="8">
        <v>116</v>
      </c>
      <c r="DI57" s="8">
        <v>83</v>
      </c>
      <c r="DJ57" s="8">
        <v>81</v>
      </c>
      <c r="DK57" s="8">
        <v>73</v>
      </c>
      <c r="DL57" s="8">
        <v>53</v>
      </c>
      <c r="DM57" s="8">
        <v>46</v>
      </c>
      <c r="DN57" s="8">
        <v>46</v>
      </c>
      <c r="DO57" s="8">
        <v>31</v>
      </c>
      <c r="DP57" s="8">
        <v>36</v>
      </c>
      <c r="DQ57" s="8">
        <v>21</v>
      </c>
      <c r="DR57" s="8">
        <v>19</v>
      </c>
      <c r="DS57" s="8">
        <v>20</v>
      </c>
      <c r="DT57" s="8">
        <v>14</v>
      </c>
      <c r="DU57" s="8">
        <v>15</v>
      </c>
      <c r="DV57" s="8">
        <v>64</v>
      </c>
      <c r="DW57" s="8">
        <f t="shared" si="0"/>
        <v>7883</v>
      </c>
      <c r="DX57" s="8">
        <f t="shared" si="1"/>
        <v>973</v>
      </c>
      <c r="DY57" s="8">
        <f t="shared" si="2"/>
        <v>4189</v>
      </c>
      <c r="DZ57" s="8">
        <f t="shared" si="3"/>
        <v>2401</v>
      </c>
    </row>
    <row r="58" spans="1:130" x14ac:dyDescent="0.2">
      <c r="A58" t="s">
        <v>210</v>
      </c>
      <c r="B58" t="s">
        <v>244</v>
      </c>
      <c r="C58" t="s">
        <v>245</v>
      </c>
      <c r="D58" s="8">
        <f>SUM(Table3254[[#This Row],[0]:[90]])</f>
        <v>15206</v>
      </c>
      <c r="E58" s="8">
        <f>SUM(Table3254[[#This Row],[0]:[15]])</f>
        <v>2677</v>
      </c>
      <c r="F58" s="8">
        <f>SUM(Table3254[[#This Row],[16]:[64]])</f>
        <v>9109</v>
      </c>
      <c r="G58" s="8">
        <f>SUM(Table3254[[#This Row],[65]:[90]])</f>
        <v>3420</v>
      </c>
      <c r="H58" s="8">
        <f>SUM(Table3254[[#This Row],[85]:[90]])</f>
        <v>356</v>
      </c>
      <c r="I58" s="8">
        <f>SUM(Table3254[[#This Row],[0]:[17]])</f>
        <v>3018</v>
      </c>
      <c r="J58" s="8">
        <f>SUM(Table3254[[#This Row],[18]:[64]])</f>
        <v>8768</v>
      </c>
      <c r="K58" s="8">
        <f>SUM(Table3254[[#This Row],[0]:[4]])</f>
        <v>799</v>
      </c>
      <c r="L58" s="8">
        <f>SUM(Table3254[[#This Row],[5]:[15]])</f>
        <v>1878</v>
      </c>
      <c r="M58" s="8">
        <f>SUM(Table3254[[#This Row],[16]:[24]])</f>
        <v>1443</v>
      </c>
      <c r="N58" s="8">
        <f>SUM(Table3254[[#This Row],[25]:[49]])</f>
        <v>4362</v>
      </c>
      <c r="O58" s="8">
        <f>SUM(Table3254[[#This Row],[50]:[64]])</f>
        <v>3304</v>
      </c>
      <c r="P58" s="8">
        <f>SUM(Table3254[[#This Row],[65]:[74]])</f>
        <v>1874</v>
      </c>
      <c r="Q58" s="8">
        <f>SUM(Table3254[[#This Row],[75]:[84]])</f>
        <v>1190</v>
      </c>
      <c r="R58" s="8">
        <f>SUM(Table3254[[#This Row],[5]:[9]])</f>
        <v>831</v>
      </c>
      <c r="S58" s="8">
        <f>SUM(Table3254[[#This Row],[10]:[14]])</f>
        <v>840</v>
      </c>
      <c r="T58" s="8">
        <f>SUM(Table3254[[#This Row],[15]:[19]])</f>
        <v>897</v>
      </c>
      <c r="U58" s="8">
        <f>SUM(Table3254[[#This Row],[20]:[24]])</f>
        <v>753</v>
      </c>
      <c r="V58" s="8">
        <f>SUM(Table3254[[#This Row],[25]:[29]])</f>
        <v>746</v>
      </c>
      <c r="W58" s="8">
        <f>SUM(Table3254[[#This Row],[30]:[34]])</f>
        <v>879</v>
      </c>
      <c r="X58" s="8">
        <f>SUM(Table3254[[#This Row],[35]:[39]])</f>
        <v>918</v>
      </c>
      <c r="Y58" s="8">
        <f>SUM(Table3254[[#This Row],[40]:[44]])</f>
        <v>972</v>
      </c>
      <c r="Z58" s="8">
        <f>SUM(Table3254[[#This Row],[45]:[49]])</f>
        <v>847</v>
      </c>
      <c r="AA58" s="8">
        <f>SUM(Table3254[[#This Row],[50]:[54]])</f>
        <v>1049</v>
      </c>
      <c r="AB58" s="8">
        <f>SUM(Table3254[[#This Row],[55]:[59]])</f>
        <v>1187</v>
      </c>
      <c r="AC58" s="8">
        <f>SUM(Table3254[[#This Row],[60]:[64]])</f>
        <v>1068</v>
      </c>
      <c r="AD58" s="8">
        <f>SUM(Table3254[[#This Row],[65]:[69]])</f>
        <v>995</v>
      </c>
      <c r="AE58" s="8">
        <f>SUM(Table3254[[#This Row],[70]:[74]])</f>
        <v>879</v>
      </c>
      <c r="AF58" s="8">
        <f>SUM(Table3254[[#This Row],[75]:[79]])</f>
        <v>746</v>
      </c>
      <c r="AG58" s="8">
        <f>SUM(Table3254[[#This Row],[80]:[84]])</f>
        <v>444</v>
      </c>
      <c r="AH58" s="8">
        <f>SUM(Table3254[[#This Row],[85]:[89]])</f>
        <v>239</v>
      </c>
      <c r="AI58" s="8">
        <f>Table3254[[#This Row],[90]]</f>
        <v>117</v>
      </c>
      <c r="AJ58" s="8">
        <v>148</v>
      </c>
      <c r="AK58" s="8">
        <v>150</v>
      </c>
      <c r="AL58" s="8">
        <v>171</v>
      </c>
      <c r="AM58" s="8">
        <v>168</v>
      </c>
      <c r="AN58" s="8">
        <v>162</v>
      </c>
      <c r="AO58" s="8">
        <v>163</v>
      </c>
      <c r="AP58" s="8">
        <v>154</v>
      </c>
      <c r="AQ58" s="8">
        <v>172</v>
      </c>
      <c r="AR58" s="8">
        <v>157</v>
      </c>
      <c r="AS58" s="8">
        <v>185</v>
      </c>
      <c r="AT58" s="8">
        <v>177</v>
      </c>
      <c r="AU58" s="8">
        <v>182</v>
      </c>
      <c r="AV58" s="8">
        <v>150</v>
      </c>
      <c r="AW58" s="8">
        <v>161</v>
      </c>
      <c r="AX58" s="8">
        <v>170</v>
      </c>
      <c r="AY58" s="8">
        <v>207</v>
      </c>
      <c r="AZ58" s="8">
        <v>166</v>
      </c>
      <c r="BA58" s="8">
        <v>175</v>
      </c>
      <c r="BB58" s="8">
        <v>179</v>
      </c>
      <c r="BC58" s="8">
        <v>170</v>
      </c>
      <c r="BD58" s="8">
        <v>205</v>
      </c>
      <c r="BE58" s="8">
        <v>146</v>
      </c>
      <c r="BF58" s="8">
        <v>138</v>
      </c>
      <c r="BG58" s="8">
        <v>149</v>
      </c>
      <c r="BH58" s="8">
        <v>115</v>
      </c>
      <c r="BI58" s="8">
        <v>146</v>
      </c>
      <c r="BJ58" s="8">
        <v>160</v>
      </c>
      <c r="BK58" s="8">
        <v>155</v>
      </c>
      <c r="BL58" s="8">
        <v>134</v>
      </c>
      <c r="BM58" s="8">
        <v>151</v>
      </c>
      <c r="BN58" s="8">
        <v>164</v>
      </c>
      <c r="BO58" s="8">
        <v>185</v>
      </c>
      <c r="BP58" s="8">
        <v>174</v>
      </c>
      <c r="BQ58" s="8">
        <v>188</v>
      </c>
      <c r="BR58" s="8">
        <v>168</v>
      </c>
      <c r="BS58" s="8">
        <v>192</v>
      </c>
      <c r="BT58" s="8">
        <v>152</v>
      </c>
      <c r="BU58" s="8">
        <v>206</v>
      </c>
      <c r="BV58" s="8">
        <v>185</v>
      </c>
      <c r="BW58" s="8">
        <v>183</v>
      </c>
      <c r="BX58" s="8">
        <v>190</v>
      </c>
      <c r="BY58" s="8">
        <v>183</v>
      </c>
      <c r="BZ58" s="8">
        <v>216</v>
      </c>
      <c r="CA58" s="8">
        <v>176</v>
      </c>
      <c r="CB58" s="8">
        <v>207</v>
      </c>
      <c r="CC58" s="8">
        <v>159</v>
      </c>
      <c r="CD58" s="8">
        <v>149</v>
      </c>
      <c r="CE58" s="8">
        <v>172</v>
      </c>
      <c r="CF58" s="8">
        <v>171</v>
      </c>
      <c r="CG58" s="8">
        <v>196</v>
      </c>
      <c r="CH58" s="8">
        <v>198</v>
      </c>
      <c r="CI58" s="8">
        <v>207</v>
      </c>
      <c r="CJ58" s="8">
        <v>219</v>
      </c>
      <c r="CK58" s="8">
        <v>213</v>
      </c>
      <c r="CL58" s="8">
        <v>212</v>
      </c>
      <c r="CM58" s="8">
        <v>233</v>
      </c>
      <c r="CN58" s="8">
        <v>222</v>
      </c>
      <c r="CO58" s="8">
        <v>230</v>
      </c>
      <c r="CP58" s="8">
        <v>266</v>
      </c>
      <c r="CQ58" s="8">
        <v>236</v>
      </c>
      <c r="CR58" s="8">
        <v>212</v>
      </c>
      <c r="CS58" s="8">
        <v>210</v>
      </c>
      <c r="CT58" s="8">
        <v>211</v>
      </c>
      <c r="CU58" s="8">
        <v>226</v>
      </c>
      <c r="CV58" s="8">
        <v>209</v>
      </c>
      <c r="CW58" s="8">
        <v>211</v>
      </c>
      <c r="CX58" s="8">
        <v>212</v>
      </c>
      <c r="CY58" s="8">
        <v>191</v>
      </c>
      <c r="CZ58" s="8">
        <v>218</v>
      </c>
      <c r="DA58" s="8">
        <v>163</v>
      </c>
      <c r="DB58" s="8">
        <v>177</v>
      </c>
      <c r="DC58" s="8">
        <v>179</v>
      </c>
      <c r="DD58" s="8">
        <v>177</v>
      </c>
      <c r="DE58" s="8">
        <v>173</v>
      </c>
      <c r="DF58" s="8">
        <v>173</v>
      </c>
      <c r="DG58" s="8">
        <v>165</v>
      </c>
      <c r="DH58" s="8">
        <v>184</v>
      </c>
      <c r="DI58" s="8">
        <v>120</v>
      </c>
      <c r="DJ58" s="8">
        <v>139</v>
      </c>
      <c r="DK58" s="8">
        <v>138</v>
      </c>
      <c r="DL58" s="8">
        <v>103</v>
      </c>
      <c r="DM58" s="8">
        <v>101</v>
      </c>
      <c r="DN58" s="8">
        <v>93</v>
      </c>
      <c r="DO58" s="8">
        <v>82</v>
      </c>
      <c r="DP58" s="8">
        <v>65</v>
      </c>
      <c r="DQ58" s="8">
        <v>67</v>
      </c>
      <c r="DR58" s="8">
        <v>44</v>
      </c>
      <c r="DS58" s="8">
        <v>39</v>
      </c>
      <c r="DT58" s="8">
        <v>49</v>
      </c>
      <c r="DU58" s="8">
        <v>40</v>
      </c>
      <c r="DV58" s="8">
        <v>117</v>
      </c>
      <c r="DW58" s="8">
        <f t="shared" si="0"/>
        <v>9109</v>
      </c>
      <c r="DX58" s="8">
        <f t="shared" si="1"/>
        <v>1102</v>
      </c>
      <c r="DY58" s="8">
        <f t="shared" si="2"/>
        <v>4362</v>
      </c>
      <c r="DZ58" s="8">
        <f t="shared" si="3"/>
        <v>3304</v>
      </c>
    </row>
    <row r="59" spans="1:130" x14ac:dyDescent="0.2">
      <c r="A59" t="s">
        <v>210</v>
      </c>
      <c r="B59" t="s">
        <v>246</v>
      </c>
      <c r="C59" t="s">
        <v>247</v>
      </c>
      <c r="D59" s="8">
        <f>SUM(Table3254[[#This Row],[0]:[90]])</f>
        <v>11400</v>
      </c>
      <c r="E59" s="8">
        <f>SUM(Table3254[[#This Row],[0]:[15]])</f>
        <v>2085</v>
      </c>
      <c r="F59" s="8">
        <f>SUM(Table3254[[#This Row],[16]:[64]])</f>
        <v>7019</v>
      </c>
      <c r="G59" s="8">
        <f>SUM(Table3254[[#This Row],[65]:[90]])</f>
        <v>2296</v>
      </c>
      <c r="H59" s="8">
        <f>SUM(Table3254[[#This Row],[85]:[90]])</f>
        <v>252</v>
      </c>
      <c r="I59" s="8">
        <f>SUM(Table3254[[#This Row],[0]:[17]])</f>
        <v>2354</v>
      </c>
      <c r="J59" s="8">
        <f>SUM(Table3254[[#This Row],[18]:[64]])</f>
        <v>6750</v>
      </c>
      <c r="K59" s="8">
        <f>SUM(Table3254[[#This Row],[0]:[4]])</f>
        <v>616</v>
      </c>
      <c r="L59" s="8">
        <f>SUM(Table3254[[#This Row],[5]:[15]])</f>
        <v>1469</v>
      </c>
      <c r="M59" s="8">
        <f>SUM(Table3254[[#This Row],[16]:[24]])</f>
        <v>1177</v>
      </c>
      <c r="N59" s="8">
        <f>SUM(Table3254[[#This Row],[25]:[49]])</f>
        <v>3442</v>
      </c>
      <c r="O59" s="8">
        <f>SUM(Table3254[[#This Row],[50]:[64]])</f>
        <v>2400</v>
      </c>
      <c r="P59" s="8">
        <f>SUM(Table3254[[#This Row],[65]:[74]])</f>
        <v>1253</v>
      </c>
      <c r="Q59" s="8">
        <f>SUM(Table3254[[#This Row],[75]:[84]])</f>
        <v>791</v>
      </c>
      <c r="R59" s="8">
        <f>SUM(Table3254[[#This Row],[5]:[9]])</f>
        <v>652</v>
      </c>
      <c r="S59" s="8">
        <f>SUM(Table3254[[#This Row],[10]:[14]])</f>
        <v>682</v>
      </c>
      <c r="T59" s="8">
        <f>SUM(Table3254[[#This Row],[15]:[19]])</f>
        <v>682</v>
      </c>
      <c r="U59" s="8">
        <f>SUM(Table3254[[#This Row],[20]:[24]])</f>
        <v>630</v>
      </c>
      <c r="V59" s="8">
        <f>SUM(Table3254[[#This Row],[25]:[29]])</f>
        <v>690</v>
      </c>
      <c r="W59" s="8">
        <f>SUM(Table3254[[#This Row],[30]:[34]])</f>
        <v>772</v>
      </c>
      <c r="X59" s="8">
        <f>SUM(Table3254[[#This Row],[35]:[39]])</f>
        <v>691</v>
      </c>
      <c r="Y59" s="8">
        <f>SUM(Table3254[[#This Row],[40]:[44]])</f>
        <v>658</v>
      </c>
      <c r="Z59" s="8">
        <f>SUM(Table3254[[#This Row],[45]:[49]])</f>
        <v>631</v>
      </c>
      <c r="AA59" s="8">
        <f>SUM(Table3254[[#This Row],[50]:[54]])</f>
        <v>740</v>
      </c>
      <c r="AB59" s="8">
        <f>SUM(Table3254[[#This Row],[55]:[59]])</f>
        <v>885</v>
      </c>
      <c r="AC59" s="8">
        <f>SUM(Table3254[[#This Row],[60]:[64]])</f>
        <v>775</v>
      </c>
      <c r="AD59" s="8">
        <f>SUM(Table3254[[#This Row],[65]:[69]])</f>
        <v>705</v>
      </c>
      <c r="AE59" s="8">
        <f>SUM(Table3254[[#This Row],[70]:[74]])</f>
        <v>548</v>
      </c>
      <c r="AF59" s="8">
        <f>SUM(Table3254[[#This Row],[75]:[79]])</f>
        <v>490</v>
      </c>
      <c r="AG59" s="8">
        <f>SUM(Table3254[[#This Row],[80]:[84]])</f>
        <v>301</v>
      </c>
      <c r="AH59" s="8">
        <f>SUM(Table3254[[#This Row],[85]:[89]])</f>
        <v>169</v>
      </c>
      <c r="AI59" s="8">
        <f>Table3254[[#This Row],[90]]</f>
        <v>83</v>
      </c>
      <c r="AJ59" s="8">
        <v>94</v>
      </c>
      <c r="AK59" s="8">
        <v>118</v>
      </c>
      <c r="AL59" s="8">
        <v>131</v>
      </c>
      <c r="AM59" s="8">
        <v>130</v>
      </c>
      <c r="AN59" s="8">
        <v>143</v>
      </c>
      <c r="AO59" s="8">
        <v>139</v>
      </c>
      <c r="AP59" s="8">
        <v>127</v>
      </c>
      <c r="AQ59" s="8">
        <v>143</v>
      </c>
      <c r="AR59" s="8">
        <v>109</v>
      </c>
      <c r="AS59" s="8">
        <v>134</v>
      </c>
      <c r="AT59" s="8">
        <v>125</v>
      </c>
      <c r="AU59" s="8">
        <v>132</v>
      </c>
      <c r="AV59" s="8">
        <v>152</v>
      </c>
      <c r="AW59" s="8">
        <v>137</v>
      </c>
      <c r="AX59" s="8">
        <v>136</v>
      </c>
      <c r="AY59" s="8">
        <v>135</v>
      </c>
      <c r="AZ59" s="8">
        <v>142</v>
      </c>
      <c r="BA59" s="8">
        <v>127</v>
      </c>
      <c r="BB59" s="8">
        <v>151</v>
      </c>
      <c r="BC59" s="8">
        <v>127</v>
      </c>
      <c r="BD59" s="8">
        <v>143</v>
      </c>
      <c r="BE59" s="8">
        <v>137</v>
      </c>
      <c r="BF59" s="8">
        <v>120</v>
      </c>
      <c r="BG59" s="8">
        <v>103</v>
      </c>
      <c r="BH59" s="8">
        <v>127</v>
      </c>
      <c r="BI59" s="8">
        <v>114</v>
      </c>
      <c r="BJ59" s="8">
        <v>149</v>
      </c>
      <c r="BK59" s="8">
        <v>146</v>
      </c>
      <c r="BL59" s="8">
        <v>143</v>
      </c>
      <c r="BM59" s="8">
        <v>138</v>
      </c>
      <c r="BN59" s="8">
        <v>165</v>
      </c>
      <c r="BO59" s="8">
        <v>141</v>
      </c>
      <c r="BP59" s="8">
        <v>172</v>
      </c>
      <c r="BQ59" s="8">
        <v>166</v>
      </c>
      <c r="BR59" s="8">
        <v>128</v>
      </c>
      <c r="BS59" s="8">
        <v>166</v>
      </c>
      <c r="BT59" s="8">
        <v>151</v>
      </c>
      <c r="BU59" s="8">
        <v>111</v>
      </c>
      <c r="BV59" s="8">
        <v>121</v>
      </c>
      <c r="BW59" s="8">
        <v>142</v>
      </c>
      <c r="BX59" s="8">
        <v>132</v>
      </c>
      <c r="BY59" s="8">
        <v>126</v>
      </c>
      <c r="BZ59" s="8">
        <v>135</v>
      </c>
      <c r="CA59" s="8">
        <v>141</v>
      </c>
      <c r="CB59" s="8">
        <v>124</v>
      </c>
      <c r="CC59" s="8">
        <v>126</v>
      </c>
      <c r="CD59" s="8">
        <v>126</v>
      </c>
      <c r="CE59" s="8">
        <v>135</v>
      </c>
      <c r="CF59" s="8">
        <v>111</v>
      </c>
      <c r="CG59" s="8">
        <v>133</v>
      </c>
      <c r="CH59" s="8">
        <v>131</v>
      </c>
      <c r="CI59" s="8">
        <v>150</v>
      </c>
      <c r="CJ59" s="8">
        <v>173</v>
      </c>
      <c r="CK59" s="8">
        <v>138</v>
      </c>
      <c r="CL59" s="8">
        <v>148</v>
      </c>
      <c r="CM59" s="8">
        <v>172</v>
      </c>
      <c r="CN59" s="8">
        <v>181</v>
      </c>
      <c r="CO59" s="8">
        <v>173</v>
      </c>
      <c r="CP59" s="8">
        <v>196</v>
      </c>
      <c r="CQ59" s="8">
        <v>163</v>
      </c>
      <c r="CR59" s="8">
        <v>152</v>
      </c>
      <c r="CS59" s="8">
        <v>147</v>
      </c>
      <c r="CT59" s="8">
        <v>155</v>
      </c>
      <c r="CU59" s="8">
        <v>143</v>
      </c>
      <c r="CV59" s="8">
        <v>178</v>
      </c>
      <c r="CW59" s="8">
        <v>151</v>
      </c>
      <c r="CX59" s="8">
        <v>135</v>
      </c>
      <c r="CY59" s="8">
        <v>147</v>
      </c>
      <c r="CZ59" s="8">
        <v>142</v>
      </c>
      <c r="DA59" s="8">
        <v>130</v>
      </c>
      <c r="DB59" s="8">
        <v>120</v>
      </c>
      <c r="DC59" s="8">
        <v>106</v>
      </c>
      <c r="DD59" s="8">
        <v>121</v>
      </c>
      <c r="DE59" s="8">
        <v>100</v>
      </c>
      <c r="DF59" s="8">
        <v>101</v>
      </c>
      <c r="DG59" s="8">
        <v>107</v>
      </c>
      <c r="DH59" s="8">
        <v>114</v>
      </c>
      <c r="DI59" s="8">
        <v>87</v>
      </c>
      <c r="DJ59" s="8">
        <v>92</v>
      </c>
      <c r="DK59" s="8">
        <v>90</v>
      </c>
      <c r="DL59" s="8">
        <v>70</v>
      </c>
      <c r="DM59" s="8">
        <v>60</v>
      </c>
      <c r="DN59" s="8">
        <v>62</v>
      </c>
      <c r="DO59" s="8">
        <v>51</v>
      </c>
      <c r="DP59" s="8">
        <v>58</v>
      </c>
      <c r="DQ59" s="8">
        <v>38</v>
      </c>
      <c r="DR59" s="8">
        <v>45</v>
      </c>
      <c r="DS59" s="8">
        <v>23</v>
      </c>
      <c r="DT59" s="8">
        <v>38</v>
      </c>
      <c r="DU59" s="8">
        <v>25</v>
      </c>
      <c r="DV59" s="8">
        <v>83</v>
      </c>
      <c r="DW59" s="8">
        <f t="shared" si="0"/>
        <v>7019</v>
      </c>
      <c r="DX59" s="8">
        <f t="shared" si="1"/>
        <v>908</v>
      </c>
      <c r="DY59" s="8">
        <f t="shared" si="2"/>
        <v>3442</v>
      </c>
      <c r="DZ59" s="8">
        <f t="shared" si="3"/>
        <v>2400</v>
      </c>
    </row>
    <row r="60" spans="1:130" x14ac:dyDescent="0.2">
      <c r="A60" t="s">
        <v>210</v>
      </c>
      <c r="B60" t="s">
        <v>248</v>
      </c>
      <c r="C60" t="s">
        <v>249</v>
      </c>
      <c r="D60" s="8">
        <f>SUM(Table3254[[#This Row],[0]:[90]])</f>
        <v>11842</v>
      </c>
      <c r="E60" s="8">
        <f>SUM(Table3254[[#This Row],[0]:[15]])</f>
        <v>2139</v>
      </c>
      <c r="F60" s="8">
        <f>SUM(Table3254[[#This Row],[16]:[64]])</f>
        <v>7335</v>
      </c>
      <c r="G60" s="8">
        <f>SUM(Table3254[[#This Row],[65]:[90]])</f>
        <v>2368</v>
      </c>
      <c r="H60" s="8">
        <f>SUM(Table3254[[#This Row],[85]:[90]])</f>
        <v>213</v>
      </c>
      <c r="I60" s="8">
        <f>SUM(Table3254[[#This Row],[0]:[17]])</f>
        <v>2389</v>
      </c>
      <c r="J60" s="8">
        <f>SUM(Table3254[[#This Row],[18]:[64]])</f>
        <v>7085</v>
      </c>
      <c r="K60" s="8">
        <f>SUM(Table3254[[#This Row],[0]:[4]])</f>
        <v>587</v>
      </c>
      <c r="L60" s="8">
        <f>SUM(Table3254[[#This Row],[5]:[15]])</f>
        <v>1552</v>
      </c>
      <c r="M60" s="8">
        <f>SUM(Table3254[[#This Row],[16]:[24]])</f>
        <v>1085</v>
      </c>
      <c r="N60" s="8">
        <f>SUM(Table3254[[#This Row],[25]:[49]])</f>
        <v>3686</v>
      </c>
      <c r="O60" s="8">
        <f>SUM(Table3254[[#This Row],[50]:[64]])</f>
        <v>2564</v>
      </c>
      <c r="P60" s="8">
        <f>SUM(Table3254[[#This Row],[65]:[74]])</f>
        <v>1349</v>
      </c>
      <c r="Q60" s="8">
        <f>SUM(Table3254[[#This Row],[75]:[84]])</f>
        <v>806</v>
      </c>
      <c r="R60" s="8">
        <f>SUM(Table3254[[#This Row],[5]:[9]])</f>
        <v>653</v>
      </c>
      <c r="S60" s="8">
        <f>SUM(Table3254[[#This Row],[10]:[14]])</f>
        <v>783</v>
      </c>
      <c r="T60" s="8">
        <f>SUM(Table3254[[#This Row],[15]:[19]])</f>
        <v>620</v>
      </c>
      <c r="U60" s="8">
        <f>SUM(Table3254[[#This Row],[20]:[24]])</f>
        <v>581</v>
      </c>
      <c r="V60" s="8">
        <f>SUM(Table3254[[#This Row],[25]:[29]])</f>
        <v>641</v>
      </c>
      <c r="W60" s="8">
        <f>SUM(Table3254[[#This Row],[30]:[34]])</f>
        <v>822</v>
      </c>
      <c r="X60" s="8">
        <f>SUM(Table3254[[#This Row],[35]:[39]])</f>
        <v>774</v>
      </c>
      <c r="Y60" s="8">
        <f>SUM(Table3254[[#This Row],[40]:[44]])</f>
        <v>808</v>
      </c>
      <c r="Z60" s="8">
        <f>SUM(Table3254[[#This Row],[45]:[49]])</f>
        <v>641</v>
      </c>
      <c r="AA60" s="8">
        <f>SUM(Table3254[[#This Row],[50]:[54]])</f>
        <v>855</v>
      </c>
      <c r="AB60" s="8">
        <f>SUM(Table3254[[#This Row],[55]:[59]])</f>
        <v>898</v>
      </c>
      <c r="AC60" s="8">
        <f>SUM(Table3254[[#This Row],[60]:[64]])</f>
        <v>811</v>
      </c>
      <c r="AD60" s="8">
        <f>SUM(Table3254[[#This Row],[65]:[69]])</f>
        <v>741</v>
      </c>
      <c r="AE60" s="8">
        <f>SUM(Table3254[[#This Row],[70]:[74]])</f>
        <v>608</v>
      </c>
      <c r="AF60" s="8">
        <f>SUM(Table3254[[#This Row],[75]:[79]])</f>
        <v>510</v>
      </c>
      <c r="AG60" s="8">
        <f>SUM(Table3254[[#This Row],[80]:[84]])</f>
        <v>296</v>
      </c>
      <c r="AH60" s="8">
        <f>SUM(Table3254[[#This Row],[85]:[89]])</f>
        <v>154</v>
      </c>
      <c r="AI60" s="8">
        <f>Table3254[[#This Row],[90]]</f>
        <v>59</v>
      </c>
      <c r="AJ60" s="8">
        <v>115</v>
      </c>
      <c r="AK60" s="8">
        <v>115</v>
      </c>
      <c r="AL60" s="8">
        <v>113</v>
      </c>
      <c r="AM60" s="8">
        <v>111</v>
      </c>
      <c r="AN60" s="8">
        <v>133</v>
      </c>
      <c r="AO60" s="8">
        <v>119</v>
      </c>
      <c r="AP60" s="8">
        <v>133</v>
      </c>
      <c r="AQ60" s="8">
        <v>114</v>
      </c>
      <c r="AR60" s="8">
        <v>145</v>
      </c>
      <c r="AS60" s="8">
        <v>142</v>
      </c>
      <c r="AT60" s="8">
        <v>135</v>
      </c>
      <c r="AU60" s="8">
        <v>181</v>
      </c>
      <c r="AV60" s="8">
        <v>143</v>
      </c>
      <c r="AW60" s="8">
        <v>169</v>
      </c>
      <c r="AX60" s="8">
        <v>155</v>
      </c>
      <c r="AY60" s="8">
        <v>116</v>
      </c>
      <c r="AZ60" s="8">
        <v>138</v>
      </c>
      <c r="BA60" s="8">
        <v>112</v>
      </c>
      <c r="BB60" s="8">
        <v>140</v>
      </c>
      <c r="BC60" s="8">
        <v>114</v>
      </c>
      <c r="BD60" s="8">
        <v>148</v>
      </c>
      <c r="BE60" s="8">
        <v>123</v>
      </c>
      <c r="BF60" s="8">
        <v>109</v>
      </c>
      <c r="BG60" s="8">
        <v>99</v>
      </c>
      <c r="BH60" s="8">
        <v>102</v>
      </c>
      <c r="BI60" s="8">
        <v>118</v>
      </c>
      <c r="BJ60" s="8">
        <v>122</v>
      </c>
      <c r="BK60" s="8">
        <v>122</v>
      </c>
      <c r="BL60" s="8">
        <v>146</v>
      </c>
      <c r="BM60" s="8">
        <v>133</v>
      </c>
      <c r="BN60" s="8">
        <v>163</v>
      </c>
      <c r="BO60" s="8">
        <v>160</v>
      </c>
      <c r="BP60" s="8">
        <v>168</v>
      </c>
      <c r="BQ60" s="8">
        <v>166</v>
      </c>
      <c r="BR60" s="8">
        <v>165</v>
      </c>
      <c r="BS60" s="8">
        <v>169</v>
      </c>
      <c r="BT60" s="8">
        <v>165</v>
      </c>
      <c r="BU60" s="8">
        <v>147</v>
      </c>
      <c r="BV60" s="8">
        <v>156</v>
      </c>
      <c r="BW60" s="8">
        <v>137</v>
      </c>
      <c r="BX60" s="8">
        <v>163</v>
      </c>
      <c r="BY60" s="8">
        <v>170</v>
      </c>
      <c r="BZ60" s="8">
        <v>156</v>
      </c>
      <c r="CA60" s="8">
        <v>167</v>
      </c>
      <c r="CB60" s="8">
        <v>152</v>
      </c>
      <c r="CC60" s="8">
        <v>136</v>
      </c>
      <c r="CD60" s="8">
        <v>121</v>
      </c>
      <c r="CE60" s="8">
        <v>118</v>
      </c>
      <c r="CF60" s="8">
        <v>128</v>
      </c>
      <c r="CG60" s="8">
        <v>138</v>
      </c>
      <c r="CH60" s="8">
        <v>167</v>
      </c>
      <c r="CI60" s="8">
        <v>166</v>
      </c>
      <c r="CJ60" s="8">
        <v>178</v>
      </c>
      <c r="CK60" s="8">
        <v>153</v>
      </c>
      <c r="CL60" s="8">
        <v>191</v>
      </c>
      <c r="CM60" s="8">
        <v>178</v>
      </c>
      <c r="CN60" s="8">
        <v>190</v>
      </c>
      <c r="CO60" s="8">
        <v>168</v>
      </c>
      <c r="CP60" s="8">
        <v>175</v>
      </c>
      <c r="CQ60" s="8">
        <v>187</v>
      </c>
      <c r="CR60" s="8">
        <v>193</v>
      </c>
      <c r="CS60" s="8">
        <v>177</v>
      </c>
      <c r="CT60" s="8">
        <v>148</v>
      </c>
      <c r="CU60" s="8">
        <v>149</v>
      </c>
      <c r="CV60" s="8">
        <v>144</v>
      </c>
      <c r="CW60" s="8">
        <v>131</v>
      </c>
      <c r="CX60" s="8">
        <v>183</v>
      </c>
      <c r="CY60" s="8">
        <v>143</v>
      </c>
      <c r="CZ60" s="8">
        <v>162</v>
      </c>
      <c r="DA60" s="8">
        <v>122</v>
      </c>
      <c r="DB60" s="8">
        <v>112</v>
      </c>
      <c r="DC60" s="8">
        <v>121</v>
      </c>
      <c r="DD60" s="8">
        <v>129</v>
      </c>
      <c r="DE60" s="8">
        <v>118</v>
      </c>
      <c r="DF60" s="8">
        <v>128</v>
      </c>
      <c r="DG60" s="8">
        <v>132</v>
      </c>
      <c r="DH60" s="8">
        <v>115</v>
      </c>
      <c r="DI60" s="8">
        <v>94</v>
      </c>
      <c r="DJ60" s="8">
        <v>83</v>
      </c>
      <c r="DK60" s="8">
        <v>86</v>
      </c>
      <c r="DL60" s="8">
        <v>82</v>
      </c>
      <c r="DM60" s="8">
        <v>56</v>
      </c>
      <c r="DN60" s="8">
        <v>58</v>
      </c>
      <c r="DO60" s="8">
        <v>44</v>
      </c>
      <c r="DP60" s="8">
        <v>56</v>
      </c>
      <c r="DQ60" s="8">
        <v>43</v>
      </c>
      <c r="DR60" s="8">
        <v>35</v>
      </c>
      <c r="DS60" s="8">
        <v>33</v>
      </c>
      <c r="DT60" s="8">
        <v>21</v>
      </c>
      <c r="DU60" s="8">
        <v>22</v>
      </c>
      <c r="DV60" s="8">
        <v>59</v>
      </c>
      <c r="DW60" s="8">
        <f t="shared" si="0"/>
        <v>7335</v>
      </c>
      <c r="DX60" s="8">
        <f t="shared" si="1"/>
        <v>835</v>
      </c>
      <c r="DY60" s="8">
        <f t="shared" si="2"/>
        <v>3686</v>
      </c>
      <c r="DZ60" s="8">
        <f t="shared" si="3"/>
        <v>2564</v>
      </c>
    </row>
    <row r="61" spans="1:130" x14ac:dyDescent="0.2">
      <c r="A61" t="s">
        <v>210</v>
      </c>
      <c r="B61" t="s">
        <v>250</v>
      </c>
      <c r="C61" t="s">
        <v>251</v>
      </c>
      <c r="D61" s="8">
        <f>SUM(Table3254[[#This Row],[0]:[90]])</f>
        <v>10272</v>
      </c>
      <c r="E61" s="8">
        <f>SUM(Table3254[[#This Row],[0]:[15]])</f>
        <v>1970</v>
      </c>
      <c r="F61" s="8">
        <f>SUM(Table3254[[#This Row],[16]:[64]])</f>
        <v>6513</v>
      </c>
      <c r="G61" s="8">
        <f>SUM(Table3254[[#This Row],[65]:[90]])</f>
        <v>1789</v>
      </c>
      <c r="H61" s="8">
        <f>SUM(Table3254[[#This Row],[85]:[90]])</f>
        <v>243</v>
      </c>
      <c r="I61" s="8">
        <f>SUM(Table3254[[#This Row],[0]:[17]])</f>
        <v>2249</v>
      </c>
      <c r="J61" s="8">
        <f>SUM(Table3254[[#This Row],[18]:[64]])</f>
        <v>6234</v>
      </c>
      <c r="K61" s="8">
        <f>SUM(Table3254[[#This Row],[0]:[4]])</f>
        <v>496</v>
      </c>
      <c r="L61" s="8">
        <f>SUM(Table3254[[#This Row],[5]:[15]])</f>
        <v>1474</v>
      </c>
      <c r="M61" s="8">
        <f>SUM(Table3254[[#This Row],[16]:[24]])</f>
        <v>1020</v>
      </c>
      <c r="N61" s="8">
        <f>SUM(Table3254[[#This Row],[25]:[49]])</f>
        <v>3406</v>
      </c>
      <c r="O61" s="8">
        <f>SUM(Table3254[[#This Row],[50]:[64]])</f>
        <v>2087</v>
      </c>
      <c r="P61" s="8">
        <f>SUM(Table3254[[#This Row],[65]:[74]])</f>
        <v>953</v>
      </c>
      <c r="Q61" s="8">
        <f>SUM(Table3254[[#This Row],[75]:[84]])</f>
        <v>593</v>
      </c>
      <c r="R61" s="8">
        <f>SUM(Table3254[[#This Row],[5]:[9]])</f>
        <v>637</v>
      </c>
      <c r="S61" s="8">
        <f>SUM(Table3254[[#This Row],[10]:[14]])</f>
        <v>689</v>
      </c>
      <c r="T61" s="8">
        <f>SUM(Table3254[[#This Row],[15]:[19]])</f>
        <v>658</v>
      </c>
      <c r="U61" s="8">
        <f>SUM(Table3254[[#This Row],[20]:[24]])</f>
        <v>510</v>
      </c>
      <c r="V61" s="8">
        <f>SUM(Table3254[[#This Row],[25]:[29]])</f>
        <v>614</v>
      </c>
      <c r="W61" s="8">
        <f>SUM(Table3254[[#This Row],[30]:[34]])</f>
        <v>702</v>
      </c>
      <c r="X61" s="8">
        <f>SUM(Table3254[[#This Row],[35]:[39]])</f>
        <v>699</v>
      </c>
      <c r="Y61" s="8">
        <f>SUM(Table3254[[#This Row],[40]:[44]])</f>
        <v>742</v>
      </c>
      <c r="Z61" s="8">
        <f>SUM(Table3254[[#This Row],[45]:[49]])</f>
        <v>649</v>
      </c>
      <c r="AA61" s="8">
        <f>SUM(Table3254[[#This Row],[50]:[54]])</f>
        <v>733</v>
      </c>
      <c r="AB61" s="8">
        <f>SUM(Table3254[[#This Row],[55]:[59]])</f>
        <v>731</v>
      </c>
      <c r="AC61" s="8">
        <f>SUM(Table3254[[#This Row],[60]:[64]])</f>
        <v>623</v>
      </c>
      <c r="AD61" s="8">
        <f>SUM(Table3254[[#This Row],[65]:[69]])</f>
        <v>500</v>
      </c>
      <c r="AE61" s="8">
        <f>SUM(Table3254[[#This Row],[70]:[74]])</f>
        <v>453</v>
      </c>
      <c r="AF61" s="8">
        <f>SUM(Table3254[[#This Row],[75]:[79]])</f>
        <v>373</v>
      </c>
      <c r="AG61" s="8">
        <f>SUM(Table3254[[#This Row],[80]:[84]])</f>
        <v>220</v>
      </c>
      <c r="AH61" s="8">
        <f>SUM(Table3254[[#This Row],[85]:[89]])</f>
        <v>153</v>
      </c>
      <c r="AI61" s="8">
        <f>Table3254[[#This Row],[90]]</f>
        <v>90</v>
      </c>
      <c r="AJ61" s="8">
        <v>79</v>
      </c>
      <c r="AK61" s="8">
        <v>89</v>
      </c>
      <c r="AL61" s="8">
        <v>96</v>
      </c>
      <c r="AM61" s="8">
        <v>118</v>
      </c>
      <c r="AN61" s="8">
        <v>114</v>
      </c>
      <c r="AO61" s="8">
        <v>119</v>
      </c>
      <c r="AP61" s="8">
        <v>107</v>
      </c>
      <c r="AQ61" s="8">
        <v>147</v>
      </c>
      <c r="AR61" s="8">
        <v>134</v>
      </c>
      <c r="AS61" s="8">
        <v>130</v>
      </c>
      <c r="AT61" s="8">
        <v>144</v>
      </c>
      <c r="AU61" s="8">
        <v>139</v>
      </c>
      <c r="AV61" s="8">
        <v>135</v>
      </c>
      <c r="AW61" s="8">
        <v>134</v>
      </c>
      <c r="AX61" s="8">
        <v>137</v>
      </c>
      <c r="AY61" s="8">
        <v>148</v>
      </c>
      <c r="AZ61" s="8">
        <v>150</v>
      </c>
      <c r="BA61" s="8">
        <v>129</v>
      </c>
      <c r="BB61" s="8">
        <v>116</v>
      </c>
      <c r="BC61" s="8">
        <v>115</v>
      </c>
      <c r="BD61" s="8">
        <v>124</v>
      </c>
      <c r="BE61" s="8">
        <v>118</v>
      </c>
      <c r="BF61" s="8">
        <v>89</v>
      </c>
      <c r="BG61" s="8">
        <v>88</v>
      </c>
      <c r="BH61" s="8">
        <v>91</v>
      </c>
      <c r="BI61" s="8">
        <v>98</v>
      </c>
      <c r="BJ61" s="8">
        <v>135</v>
      </c>
      <c r="BK61" s="8">
        <v>137</v>
      </c>
      <c r="BL61" s="8">
        <v>112</v>
      </c>
      <c r="BM61" s="8">
        <v>132</v>
      </c>
      <c r="BN61" s="8">
        <v>133</v>
      </c>
      <c r="BO61" s="8">
        <v>163</v>
      </c>
      <c r="BP61" s="8">
        <v>127</v>
      </c>
      <c r="BQ61" s="8">
        <v>134</v>
      </c>
      <c r="BR61" s="8">
        <v>145</v>
      </c>
      <c r="BS61" s="8">
        <v>137</v>
      </c>
      <c r="BT61" s="8">
        <v>136</v>
      </c>
      <c r="BU61" s="8">
        <v>138</v>
      </c>
      <c r="BV61" s="8">
        <v>132</v>
      </c>
      <c r="BW61" s="8">
        <v>156</v>
      </c>
      <c r="BX61" s="8">
        <v>128</v>
      </c>
      <c r="BY61" s="8">
        <v>159</v>
      </c>
      <c r="BZ61" s="8">
        <v>157</v>
      </c>
      <c r="CA61" s="8">
        <v>153</v>
      </c>
      <c r="CB61" s="8">
        <v>145</v>
      </c>
      <c r="CC61" s="8">
        <v>119</v>
      </c>
      <c r="CD61" s="8">
        <v>113</v>
      </c>
      <c r="CE61" s="8">
        <v>130</v>
      </c>
      <c r="CF61" s="8">
        <v>131</v>
      </c>
      <c r="CG61" s="8">
        <v>156</v>
      </c>
      <c r="CH61" s="8">
        <v>150</v>
      </c>
      <c r="CI61" s="8">
        <v>131</v>
      </c>
      <c r="CJ61" s="8">
        <v>166</v>
      </c>
      <c r="CK61" s="8">
        <v>128</v>
      </c>
      <c r="CL61" s="8">
        <v>158</v>
      </c>
      <c r="CM61" s="8">
        <v>137</v>
      </c>
      <c r="CN61" s="8">
        <v>157</v>
      </c>
      <c r="CO61" s="8">
        <v>155</v>
      </c>
      <c r="CP61" s="8">
        <v>148</v>
      </c>
      <c r="CQ61" s="8">
        <v>134</v>
      </c>
      <c r="CR61" s="8">
        <v>122</v>
      </c>
      <c r="CS61" s="8">
        <v>141</v>
      </c>
      <c r="CT61" s="8">
        <v>123</v>
      </c>
      <c r="CU61" s="8">
        <v>113</v>
      </c>
      <c r="CV61" s="8">
        <v>124</v>
      </c>
      <c r="CW61" s="8">
        <v>121</v>
      </c>
      <c r="CX61" s="8">
        <v>99</v>
      </c>
      <c r="CY61" s="8">
        <v>117</v>
      </c>
      <c r="CZ61" s="8">
        <v>92</v>
      </c>
      <c r="DA61" s="8">
        <v>71</v>
      </c>
      <c r="DB61" s="8">
        <v>97</v>
      </c>
      <c r="DC61" s="8">
        <v>84</v>
      </c>
      <c r="DD61" s="8">
        <v>89</v>
      </c>
      <c r="DE61" s="8">
        <v>87</v>
      </c>
      <c r="DF61" s="8">
        <v>96</v>
      </c>
      <c r="DG61" s="8">
        <v>78</v>
      </c>
      <c r="DH61" s="8">
        <v>93</v>
      </c>
      <c r="DI61" s="8">
        <v>59</v>
      </c>
      <c r="DJ61" s="8">
        <v>72</v>
      </c>
      <c r="DK61" s="8">
        <v>71</v>
      </c>
      <c r="DL61" s="8">
        <v>59</v>
      </c>
      <c r="DM61" s="8">
        <v>41</v>
      </c>
      <c r="DN61" s="8">
        <v>37</v>
      </c>
      <c r="DO61" s="8">
        <v>42</v>
      </c>
      <c r="DP61" s="8">
        <v>41</v>
      </c>
      <c r="DQ61" s="8">
        <v>39</v>
      </c>
      <c r="DR61" s="8">
        <v>32</v>
      </c>
      <c r="DS61" s="8">
        <v>39</v>
      </c>
      <c r="DT61" s="8">
        <v>26</v>
      </c>
      <c r="DU61" s="8">
        <v>17</v>
      </c>
      <c r="DV61" s="8">
        <v>90</v>
      </c>
      <c r="DW61" s="8">
        <f t="shared" si="0"/>
        <v>6513</v>
      </c>
      <c r="DX61" s="8">
        <f t="shared" si="1"/>
        <v>741</v>
      </c>
      <c r="DY61" s="8">
        <f t="shared" si="2"/>
        <v>3406</v>
      </c>
      <c r="DZ61" s="8">
        <f t="shared" si="3"/>
        <v>2087</v>
      </c>
    </row>
    <row r="62" spans="1:130" x14ac:dyDescent="0.2">
      <c r="A62" t="s">
        <v>210</v>
      </c>
      <c r="B62" t="s">
        <v>252</v>
      </c>
      <c r="C62" t="s">
        <v>253</v>
      </c>
      <c r="D62" s="8">
        <f>SUM(Table3254[[#This Row],[0]:[90]])</f>
        <v>16899</v>
      </c>
      <c r="E62" s="8">
        <f>SUM(Table3254[[#This Row],[0]:[15]])</f>
        <v>2627</v>
      </c>
      <c r="F62" s="8">
        <f>SUM(Table3254[[#This Row],[16]:[64]])</f>
        <v>10146</v>
      </c>
      <c r="G62" s="8">
        <f>SUM(Table3254[[#This Row],[65]:[90]])</f>
        <v>4126</v>
      </c>
      <c r="H62" s="8">
        <f>SUM(Table3254[[#This Row],[85]:[90]])</f>
        <v>562</v>
      </c>
      <c r="I62" s="8">
        <f>SUM(Table3254[[#This Row],[0]:[17]])</f>
        <v>2987</v>
      </c>
      <c r="J62" s="8">
        <f>SUM(Table3254[[#This Row],[18]:[64]])</f>
        <v>9786</v>
      </c>
      <c r="K62" s="8">
        <f>SUM(Table3254[[#This Row],[0]:[4]])</f>
        <v>708</v>
      </c>
      <c r="L62" s="8">
        <f>SUM(Table3254[[#This Row],[5]:[15]])</f>
        <v>1919</v>
      </c>
      <c r="M62" s="8">
        <f>SUM(Table3254[[#This Row],[16]:[24]])</f>
        <v>1387</v>
      </c>
      <c r="N62" s="8">
        <f>SUM(Table3254[[#This Row],[25]:[49]])</f>
        <v>4994</v>
      </c>
      <c r="O62" s="8">
        <f>SUM(Table3254[[#This Row],[50]:[64]])</f>
        <v>3765</v>
      </c>
      <c r="P62" s="8">
        <f>SUM(Table3254[[#This Row],[65]:[74]])</f>
        <v>2084</v>
      </c>
      <c r="Q62" s="8">
        <f>SUM(Table3254[[#This Row],[75]:[84]])</f>
        <v>1480</v>
      </c>
      <c r="R62" s="8">
        <f>SUM(Table3254[[#This Row],[5]:[9]])</f>
        <v>846</v>
      </c>
      <c r="S62" s="8">
        <f>SUM(Table3254[[#This Row],[10]:[14]])</f>
        <v>880</v>
      </c>
      <c r="T62" s="8">
        <f>SUM(Table3254[[#This Row],[15]:[19]])</f>
        <v>858</v>
      </c>
      <c r="U62" s="8">
        <f>SUM(Table3254[[#This Row],[20]:[24]])</f>
        <v>722</v>
      </c>
      <c r="V62" s="8">
        <f>SUM(Table3254[[#This Row],[25]:[29]])</f>
        <v>844</v>
      </c>
      <c r="W62" s="8">
        <f>SUM(Table3254[[#This Row],[30]:[34]])</f>
        <v>1072</v>
      </c>
      <c r="X62" s="8">
        <f>SUM(Table3254[[#This Row],[35]:[39]])</f>
        <v>1040</v>
      </c>
      <c r="Y62" s="8">
        <f>SUM(Table3254[[#This Row],[40]:[44]])</f>
        <v>1122</v>
      </c>
      <c r="Z62" s="8">
        <f>SUM(Table3254[[#This Row],[45]:[49]])</f>
        <v>916</v>
      </c>
      <c r="AA62" s="8">
        <f>SUM(Table3254[[#This Row],[50]:[54]])</f>
        <v>1134</v>
      </c>
      <c r="AB62" s="8">
        <f>SUM(Table3254[[#This Row],[55]:[59]])</f>
        <v>1350</v>
      </c>
      <c r="AC62" s="8">
        <f>SUM(Table3254[[#This Row],[60]:[64]])</f>
        <v>1281</v>
      </c>
      <c r="AD62" s="8">
        <f>SUM(Table3254[[#This Row],[65]:[69]])</f>
        <v>1132</v>
      </c>
      <c r="AE62" s="8">
        <f>SUM(Table3254[[#This Row],[70]:[74]])</f>
        <v>952</v>
      </c>
      <c r="AF62" s="8">
        <f>SUM(Table3254[[#This Row],[75]:[79]])</f>
        <v>920</v>
      </c>
      <c r="AG62" s="8">
        <f>SUM(Table3254[[#This Row],[80]:[84]])</f>
        <v>560</v>
      </c>
      <c r="AH62" s="8">
        <f>SUM(Table3254[[#This Row],[85]:[89]])</f>
        <v>364</v>
      </c>
      <c r="AI62" s="8">
        <f>Table3254[[#This Row],[90]]</f>
        <v>198</v>
      </c>
      <c r="AJ62" s="8">
        <v>124</v>
      </c>
      <c r="AK62" s="8">
        <v>148</v>
      </c>
      <c r="AL62" s="8">
        <v>155</v>
      </c>
      <c r="AM62" s="8">
        <v>151</v>
      </c>
      <c r="AN62" s="8">
        <v>130</v>
      </c>
      <c r="AO62" s="8">
        <v>160</v>
      </c>
      <c r="AP62" s="8">
        <v>154</v>
      </c>
      <c r="AQ62" s="8">
        <v>163</v>
      </c>
      <c r="AR62" s="8">
        <v>182</v>
      </c>
      <c r="AS62" s="8">
        <v>187</v>
      </c>
      <c r="AT62" s="8">
        <v>176</v>
      </c>
      <c r="AU62" s="8">
        <v>177</v>
      </c>
      <c r="AV62" s="8">
        <v>174</v>
      </c>
      <c r="AW62" s="8">
        <v>176</v>
      </c>
      <c r="AX62" s="8">
        <v>177</v>
      </c>
      <c r="AY62" s="8">
        <v>193</v>
      </c>
      <c r="AZ62" s="8">
        <v>202</v>
      </c>
      <c r="BA62" s="8">
        <v>158</v>
      </c>
      <c r="BB62" s="8">
        <v>148</v>
      </c>
      <c r="BC62" s="8">
        <v>157</v>
      </c>
      <c r="BD62" s="8">
        <v>176</v>
      </c>
      <c r="BE62" s="8">
        <v>162</v>
      </c>
      <c r="BF62" s="8">
        <v>131</v>
      </c>
      <c r="BG62" s="8">
        <v>116</v>
      </c>
      <c r="BH62" s="8">
        <v>137</v>
      </c>
      <c r="BI62" s="8">
        <v>163</v>
      </c>
      <c r="BJ62" s="8">
        <v>172</v>
      </c>
      <c r="BK62" s="8">
        <v>171</v>
      </c>
      <c r="BL62" s="8">
        <v>157</v>
      </c>
      <c r="BM62" s="8">
        <v>181</v>
      </c>
      <c r="BN62" s="8">
        <v>194</v>
      </c>
      <c r="BO62" s="8">
        <v>222</v>
      </c>
      <c r="BP62" s="8">
        <v>211</v>
      </c>
      <c r="BQ62" s="8">
        <v>201</v>
      </c>
      <c r="BR62" s="8">
        <v>244</v>
      </c>
      <c r="BS62" s="8">
        <v>213</v>
      </c>
      <c r="BT62" s="8">
        <v>200</v>
      </c>
      <c r="BU62" s="8">
        <v>224</v>
      </c>
      <c r="BV62" s="8">
        <v>197</v>
      </c>
      <c r="BW62" s="8">
        <v>206</v>
      </c>
      <c r="BX62" s="8">
        <v>237</v>
      </c>
      <c r="BY62" s="8">
        <v>229</v>
      </c>
      <c r="BZ62" s="8">
        <v>225</v>
      </c>
      <c r="CA62" s="8">
        <v>223</v>
      </c>
      <c r="CB62" s="8">
        <v>208</v>
      </c>
      <c r="CC62" s="8">
        <v>179</v>
      </c>
      <c r="CD62" s="8">
        <v>152</v>
      </c>
      <c r="CE62" s="8">
        <v>168</v>
      </c>
      <c r="CF62" s="8">
        <v>209</v>
      </c>
      <c r="CG62" s="8">
        <v>208</v>
      </c>
      <c r="CH62" s="8">
        <v>199</v>
      </c>
      <c r="CI62" s="8">
        <v>219</v>
      </c>
      <c r="CJ62" s="8">
        <v>209</v>
      </c>
      <c r="CK62" s="8">
        <v>218</v>
      </c>
      <c r="CL62" s="8">
        <v>289</v>
      </c>
      <c r="CM62" s="8">
        <v>263</v>
      </c>
      <c r="CN62" s="8">
        <v>255</v>
      </c>
      <c r="CO62" s="8">
        <v>262</v>
      </c>
      <c r="CP62" s="8">
        <v>312</v>
      </c>
      <c r="CQ62" s="8">
        <v>258</v>
      </c>
      <c r="CR62" s="8">
        <v>302</v>
      </c>
      <c r="CS62" s="8">
        <v>252</v>
      </c>
      <c r="CT62" s="8">
        <v>242</v>
      </c>
      <c r="CU62" s="8">
        <v>243</v>
      </c>
      <c r="CV62" s="8">
        <v>242</v>
      </c>
      <c r="CW62" s="8">
        <v>251</v>
      </c>
      <c r="CX62" s="8">
        <v>236</v>
      </c>
      <c r="CY62" s="8">
        <v>228</v>
      </c>
      <c r="CZ62" s="8">
        <v>221</v>
      </c>
      <c r="DA62" s="8">
        <v>196</v>
      </c>
      <c r="DB62" s="8">
        <v>208</v>
      </c>
      <c r="DC62" s="8">
        <v>188</v>
      </c>
      <c r="DD62" s="8">
        <v>184</v>
      </c>
      <c r="DE62" s="8">
        <v>180</v>
      </c>
      <c r="DF62" s="8">
        <v>192</v>
      </c>
      <c r="DG62" s="8">
        <v>200</v>
      </c>
      <c r="DH62" s="8">
        <v>232</v>
      </c>
      <c r="DI62" s="8">
        <v>183</v>
      </c>
      <c r="DJ62" s="8">
        <v>132</v>
      </c>
      <c r="DK62" s="8">
        <v>173</v>
      </c>
      <c r="DL62" s="8">
        <v>147</v>
      </c>
      <c r="DM62" s="8">
        <v>99</v>
      </c>
      <c r="DN62" s="8">
        <v>104</v>
      </c>
      <c r="DO62" s="8">
        <v>102</v>
      </c>
      <c r="DP62" s="8">
        <v>108</v>
      </c>
      <c r="DQ62" s="8">
        <v>92</v>
      </c>
      <c r="DR62" s="8">
        <v>84</v>
      </c>
      <c r="DS62" s="8">
        <v>76</v>
      </c>
      <c r="DT62" s="8">
        <v>56</v>
      </c>
      <c r="DU62" s="8">
        <v>56</v>
      </c>
      <c r="DV62" s="8">
        <v>198</v>
      </c>
      <c r="DW62" s="8">
        <f t="shared" si="0"/>
        <v>10146</v>
      </c>
      <c r="DX62" s="8">
        <f t="shared" si="1"/>
        <v>1027</v>
      </c>
      <c r="DY62" s="8">
        <f t="shared" si="2"/>
        <v>4994</v>
      </c>
      <c r="DZ62" s="8">
        <f t="shared" si="3"/>
        <v>3765</v>
      </c>
    </row>
    <row r="63" spans="1:130" x14ac:dyDescent="0.2">
      <c r="A63" t="s">
        <v>210</v>
      </c>
      <c r="B63" t="s">
        <v>254</v>
      </c>
      <c r="C63" t="s">
        <v>255</v>
      </c>
      <c r="D63" s="8">
        <f>SUM(Table3254[[#This Row],[0]:[90]])</f>
        <v>16457</v>
      </c>
      <c r="E63" s="8">
        <f>SUM(Table3254[[#This Row],[0]:[15]])</f>
        <v>2965</v>
      </c>
      <c r="F63" s="8">
        <f>SUM(Table3254[[#This Row],[16]:[64]])</f>
        <v>10323</v>
      </c>
      <c r="G63" s="8">
        <f>SUM(Table3254[[#This Row],[65]:[90]])</f>
        <v>3169</v>
      </c>
      <c r="H63" s="8">
        <f>SUM(Table3254[[#This Row],[85]:[90]])</f>
        <v>400</v>
      </c>
      <c r="I63" s="8">
        <f>SUM(Table3254[[#This Row],[0]:[17]])</f>
        <v>3334</v>
      </c>
      <c r="J63" s="8">
        <f>SUM(Table3254[[#This Row],[18]:[64]])</f>
        <v>9954</v>
      </c>
      <c r="K63" s="8">
        <f>SUM(Table3254[[#This Row],[0]:[4]])</f>
        <v>827</v>
      </c>
      <c r="L63" s="8">
        <f>SUM(Table3254[[#This Row],[5]:[15]])</f>
        <v>2138</v>
      </c>
      <c r="M63" s="8">
        <f>SUM(Table3254[[#This Row],[16]:[24]])</f>
        <v>1668</v>
      </c>
      <c r="N63" s="8">
        <f>SUM(Table3254[[#This Row],[25]:[49]])</f>
        <v>5104</v>
      </c>
      <c r="O63" s="8">
        <f>SUM(Table3254[[#This Row],[50]:[64]])</f>
        <v>3551</v>
      </c>
      <c r="P63" s="8">
        <f>SUM(Table3254[[#This Row],[65]:[74]])</f>
        <v>1673</v>
      </c>
      <c r="Q63" s="8">
        <f>SUM(Table3254[[#This Row],[75]:[84]])</f>
        <v>1096</v>
      </c>
      <c r="R63" s="8">
        <f>SUM(Table3254[[#This Row],[5]:[9]])</f>
        <v>914</v>
      </c>
      <c r="S63" s="8">
        <f>SUM(Table3254[[#This Row],[10]:[14]])</f>
        <v>1007</v>
      </c>
      <c r="T63" s="8">
        <f>SUM(Table3254[[#This Row],[15]:[19]])</f>
        <v>982</v>
      </c>
      <c r="U63" s="8">
        <f>SUM(Table3254[[#This Row],[20]:[24]])</f>
        <v>903</v>
      </c>
      <c r="V63" s="8">
        <f>SUM(Table3254[[#This Row],[25]:[29]])</f>
        <v>990</v>
      </c>
      <c r="W63" s="8">
        <f>SUM(Table3254[[#This Row],[30]:[34]])</f>
        <v>1032</v>
      </c>
      <c r="X63" s="8">
        <f>SUM(Table3254[[#This Row],[35]:[39]])</f>
        <v>1109</v>
      </c>
      <c r="Y63" s="8">
        <f>SUM(Table3254[[#This Row],[40]:[44]])</f>
        <v>1057</v>
      </c>
      <c r="Z63" s="8">
        <f>SUM(Table3254[[#This Row],[45]:[49]])</f>
        <v>916</v>
      </c>
      <c r="AA63" s="8">
        <f>SUM(Table3254[[#This Row],[50]:[54]])</f>
        <v>1168</v>
      </c>
      <c r="AB63" s="8">
        <f>SUM(Table3254[[#This Row],[55]:[59]])</f>
        <v>1215</v>
      </c>
      <c r="AC63" s="8">
        <f>SUM(Table3254[[#This Row],[60]:[64]])</f>
        <v>1168</v>
      </c>
      <c r="AD63" s="8">
        <f>SUM(Table3254[[#This Row],[65]:[69]])</f>
        <v>960</v>
      </c>
      <c r="AE63" s="8">
        <f>SUM(Table3254[[#This Row],[70]:[74]])</f>
        <v>713</v>
      </c>
      <c r="AF63" s="8">
        <f>SUM(Table3254[[#This Row],[75]:[79]])</f>
        <v>714</v>
      </c>
      <c r="AG63" s="8">
        <f>SUM(Table3254[[#This Row],[80]:[84]])</f>
        <v>382</v>
      </c>
      <c r="AH63" s="8">
        <f>SUM(Table3254[[#This Row],[85]:[89]])</f>
        <v>288</v>
      </c>
      <c r="AI63" s="8">
        <f>Table3254[[#This Row],[90]]</f>
        <v>112</v>
      </c>
      <c r="AJ63" s="8">
        <v>137</v>
      </c>
      <c r="AK63" s="8">
        <v>168</v>
      </c>
      <c r="AL63" s="8">
        <v>180</v>
      </c>
      <c r="AM63" s="8">
        <v>172</v>
      </c>
      <c r="AN63" s="8">
        <v>170</v>
      </c>
      <c r="AO63" s="8">
        <v>183</v>
      </c>
      <c r="AP63" s="8">
        <v>179</v>
      </c>
      <c r="AQ63" s="8">
        <v>199</v>
      </c>
      <c r="AR63" s="8">
        <v>181</v>
      </c>
      <c r="AS63" s="8">
        <v>172</v>
      </c>
      <c r="AT63" s="8">
        <v>200</v>
      </c>
      <c r="AU63" s="8">
        <v>192</v>
      </c>
      <c r="AV63" s="8">
        <v>208</v>
      </c>
      <c r="AW63" s="8">
        <v>220</v>
      </c>
      <c r="AX63" s="8">
        <v>187</v>
      </c>
      <c r="AY63" s="8">
        <v>217</v>
      </c>
      <c r="AZ63" s="8">
        <v>183</v>
      </c>
      <c r="BA63" s="8">
        <v>186</v>
      </c>
      <c r="BB63" s="8">
        <v>213</v>
      </c>
      <c r="BC63" s="8">
        <v>183</v>
      </c>
      <c r="BD63" s="8">
        <v>225</v>
      </c>
      <c r="BE63" s="8">
        <v>185</v>
      </c>
      <c r="BF63" s="8">
        <v>174</v>
      </c>
      <c r="BG63" s="8">
        <v>163</v>
      </c>
      <c r="BH63" s="8">
        <v>156</v>
      </c>
      <c r="BI63" s="8">
        <v>190</v>
      </c>
      <c r="BJ63" s="8">
        <v>196</v>
      </c>
      <c r="BK63" s="8">
        <v>210</v>
      </c>
      <c r="BL63" s="8">
        <v>197</v>
      </c>
      <c r="BM63" s="8">
        <v>197</v>
      </c>
      <c r="BN63" s="8">
        <v>195</v>
      </c>
      <c r="BO63" s="8">
        <v>214</v>
      </c>
      <c r="BP63" s="8">
        <v>214</v>
      </c>
      <c r="BQ63" s="8">
        <v>214</v>
      </c>
      <c r="BR63" s="8">
        <v>195</v>
      </c>
      <c r="BS63" s="8">
        <v>237</v>
      </c>
      <c r="BT63" s="8">
        <v>227</v>
      </c>
      <c r="BU63" s="8">
        <v>220</v>
      </c>
      <c r="BV63" s="8">
        <v>216</v>
      </c>
      <c r="BW63" s="8">
        <v>209</v>
      </c>
      <c r="BX63" s="8">
        <v>195</v>
      </c>
      <c r="BY63" s="8">
        <v>195</v>
      </c>
      <c r="BZ63" s="8">
        <v>205</v>
      </c>
      <c r="CA63" s="8">
        <v>245</v>
      </c>
      <c r="CB63" s="8">
        <v>217</v>
      </c>
      <c r="CC63" s="8">
        <v>171</v>
      </c>
      <c r="CD63" s="8">
        <v>180</v>
      </c>
      <c r="CE63" s="8">
        <v>180</v>
      </c>
      <c r="CF63" s="8">
        <v>179</v>
      </c>
      <c r="CG63" s="8">
        <v>206</v>
      </c>
      <c r="CH63" s="8">
        <v>214</v>
      </c>
      <c r="CI63" s="8">
        <v>215</v>
      </c>
      <c r="CJ63" s="8">
        <v>236</v>
      </c>
      <c r="CK63" s="8">
        <v>248</v>
      </c>
      <c r="CL63" s="8">
        <v>255</v>
      </c>
      <c r="CM63" s="8">
        <v>241</v>
      </c>
      <c r="CN63" s="8">
        <v>233</v>
      </c>
      <c r="CO63" s="8">
        <v>222</v>
      </c>
      <c r="CP63" s="8">
        <v>269</v>
      </c>
      <c r="CQ63" s="8">
        <v>250</v>
      </c>
      <c r="CR63" s="8">
        <v>246</v>
      </c>
      <c r="CS63" s="8">
        <v>243</v>
      </c>
      <c r="CT63" s="8">
        <v>244</v>
      </c>
      <c r="CU63" s="8">
        <v>234</v>
      </c>
      <c r="CV63" s="8">
        <v>201</v>
      </c>
      <c r="CW63" s="8">
        <v>220</v>
      </c>
      <c r="CX63" s="8">
        <v>181</v>
      </c>
      <c r="CY63" s="8">
        <v>185</v>
      </c>
      <c r="CZ63" s="8">
        <v>197</v>
      </c>
      <c r="DA63" s="8">
        <v>177</v>
      </c>
      <c r="DB63" s="8">
        <v>127</v>
      </c>
      <c r="DC63" s="8">
        <v>141</v>
      </c>
      <c r="DD63" s="8">
        <v>155</v>
      </c>
      <c r="DE63" s="8">
        <v>144</v>
      </c>
      <c r="DF63" s="8">
        <v>146</v>
      </c>
      <c r="DG63" s="8">
        <v>141</v>
      </c>
      <c r="DH63" s="8">
        <v>188</v>
      </c>
      <c r="DI63" s="8">
        <v>139</v>
      </c>
      <c r="DJ63" s="8">
        <v>127</v>
      </c>
      <c r="DK63" s="8">
        <v>119</v>
      </c>
      <c r="DL63" s="8">
        <v>83</v>
      </c>
      <c r="DM63" s="8">
        <v>66</v>
      </c>
      <c r="DN63" s="8">
        <v>83</v>
      </c>
      <c r="DO63" s="8">
        <v>79</v>
      </c>
      <c r="DP63" s="8">
        <v>71</v>
      </c>
      <c r="DQ63" s="8">
        <v>82</v>
      </c>
      <c r="DR63" s="8">
        <v>62</v>
      </c>
      <c r="DS63" s="8">
        <v>46</v>
      </c>
      <c r="DT63" s="8">
        <v>50</v>
      </c>
      <c r="DU63" s="8">
        <v>48</v>
      </c>
      <c r="DV63" s="8">
        <v>112</v>
      </c>
      <c r="DW63" s="8">
        <f t="shared" si="0"/>
        <v>10323</v>
      </c>
      <c r="DX63" s="8">
        <f t="shared" si="1"/>
        <v>1299</v>
      </c>
      <c r="DY63" s="8">
        <f t="shared" si="2"/>
        <v>5104</v>
      </c>
      <c r="DZ63" s="8">
        <f t="shared" si="3"/>
        <v>3551</v>
      </c>
    </row>
    <row r="64" spans="1:130" x14ac:dyDescent="0.2">
      <c r="A64" t="s">
        <v>210</v>
      </c>
      <c r="B64" t="s">
        <v>256</v>
      </c>
      <c r="C64" t="s">
        <v>257</v>
      </c>
      <c r="D64" s="8">
        <f>SUM(Table3254[[#This Row],[0]:[90]])</f>
        <v>13149</v>
      </c>
      <c r="E64" s="8">
        <f>SUM(Table3254[[#This Row],[0]:[15]])</f>
        <v>935</v>
      </c>
      <c r="F64" s="8">
        <f>SUM(Table3254[[#This Row],[16]:[64]])</f>
        <v>10614</v>
      </c>
      <c r="G64" s="8">
        <f>SUM(Table3254[[#This Row],[65]:[90]])</f>
        <v>1600</v>
      </c>
      <c r="H64" s="8">
        <f>SUM(Table3254[[#This Row],[85]:[90]])</f>
        <v>235</v>
      </c>
      <c r="I64" s="8">
        <f>SUM(Table3254[[#This Row],[0]:[17]])</f>
        <v>1058</v>
      </c>
      <c r="J64" s="8">
        <f>SUM(Table3254[[#This Row],[18]:[64]])</f>
        <v>10491</v>
      </c>
      <c r="K64" s="8">
        <f>SUM(Table3254[[#This Row],[0]:[4]])</f>
        <v>253</v>
      </c>
      <c r="L64" s="8">
        <f>SUM(Table3254[[#This Row],[5]:[15]])</f>
        <v>682</v>
      </c>
      <c r="M64" s="8">
        <f>SUM(Table3254[[#This Row],[16]:[24]])</f>
        <v>6925</v>
      </c>
      <c r="N64" s="8">
        <f>SUM(Table3254[[#This Row],[25]:[49]])</f>
        <v>2371</v>
      </c>
      <c r="O64" s="8">
        <f>SUM(Table3254[[#This Row],[50]:[64]])</f>
        <v>1318</v>
      </c>
      <c r="P64" s="8">
        <f>SUM(Table3254[[#This Row],[65]:[74]])</f>
        <v>779</v>
      </c>
      <c r="Q64" s="8">
        <f>SUM(Table3254[[#This Row],[75]:[84]])</f>
        <v>586</v>
      </c>
      <c r="R64" s="8">
        <f>SUM(Table3254[[#This Row],[5]:[9]])</f>
        <v>285</v>
      </c>
      <c r="S64" s="8">
        <f>SUM(Table3254[[#This Row],[10]:[14]])</f>
        <v>332</v>
      </c>
      <c r="T64" s="8">
        <f>SUM(Table3254[[#This Row],[15]:[19]])</f>
        <v>1556</v>
      </c>
      <c r="U64" s="8">
        <f>SUM(Table3254[[#This Row],[20]:[24]])</f>
        <v>5434</v>
      </c>
      <c r="V64" s="8">
        <f>SUM(Table3254[[#This Row],[25]:[29]])</f>
        <v>652</v>
      </c>
      <c r="W64" s="8">
        <f>SUM(Table3254[[#This Row],[30]:[34]])</f>
        <v>509</v>
      </c>
      <c r="X64" s="8">
        <f>SUM(Table3254[[#This Row],[35]:[39]])</f>
        <v>477</v>
      </c>
      <c r="Y64" s="8">
        <f>SUM(Table3254[[#This Row],[40]:[44]])</f>
        <v>381</v>
      </c>
      <c r="Z64" s="8">
        <f>SUM(Table3254[[#This Row],[45]:[49]])</f>
        <v>352</v>
      </c>
      <c r="AA64" s="8">
        <f>SUM(Table3254[[#This Row],[50]:[54]])</f>
        <v>425</v>
      </c>
      <c r="AB64" s="8">
        <f>SUM(Table3254[[#This Row],[55]:[59]])</f>
        <v>406</v>
      </c>
      <c r="AC64" s="8">
        <f>SUM(Table3254[[#This Row],[60]:[64]])</f>
        <v>487</v>
      </c>
      <c r="AD64" s="8">
        <f>SUM(Table3254[[#This Row],[65]:[69]])</f>
        <v>393</v>
      </c>
      <c r="AE64" s="8">
        <f>SUM(Table3254[[#This Row],[70]:[74]])</f>
        <v>386</v>
      </c>
      <c r="AF64" s="8">
        <f>SUM(Table3254[[#This Row],[75]:[79]])</f>
        <v>358</v>
      </c>
      <c r="AG64" s="8">
        <f>SUM(Table3254[[#This Row],[80]:[84]])</f>
        <v>228</v>
      </c>
      <c r="AH64" s="8">
        <f>SUM(Table3254[[#This Row],[85]:[89]])</f>
        <v>142</v>
      </c>
      <c r="AI64" s="8">
        <f>Table3254[[#This Row],[90]]</f>
        <v>93</v>
      </c>
      <c r="AJ64" s="8">
        <v>42</v>
      </c>
      <c r="AK64" s="8">
        <v>50</v>
      </c>
      <c r="AL64" s="8">
        <v>55</v>
      </c>
      <c r="AM64" s="8">
        <v>57</v>
      </c>
      <c r="AN64" s="8">
        <v>49</v>
      </c>
      <c r="AO64" s="8">
        <v>56</v>
      </c>
      <c r="AP64" s="8">
        <v>62</v>
      </c>
      <c r="AQ64" s="8">
        <v>59</v>
      </c>
      <c r="AR64" s="8">
        <v>40</v>
      </c>
      <c r="AS64" s="8">
        <v>68</v>
      </c>
      <c r="AT64" s="8">
        <v>60</v>
      </c>
      <c r="AU64" s="8">
        <v>61</v>
      </c>
      <c r="AV64" s="8">
        <v>75</v>
      </c>
      <c r="AW64" s="8">
        <v>64</v>
      </c>
      <c r="AX64" s="8">
        <v>72</v>
      </c>
      <c r="AY64" s="8">
        <v>65</v>
      </c>
      <c r="AZ64" s="8">
        <v>62</v>
      </c>
      <c r="BA64" s="8">
        <v>61</v>
      </c>
      <c r="BB64" s="8">
        <v>257</v>
      </c>
      <c r="BC64" s="8">
        <v>1111</v>
      </c>
      <c r="BD64" s="8">
        <v>1686</v>
      </c>
      <c r="BE64" s="8">
        <v>1513</v>
      </c>
      <c r="BF64" s="8">
        <v>979</v>
      </c>
      <c r="BG64" s="8">
        <v>670</v>
      </c>
      <c r="BH64" s="8">
        <v>586</v>
      </c>
      <c r="BI64" s="8">
        <v>151</v>
      </c>
      <c r="BJ64" s="8">
        <v>140</v>
      </c>
      <c r="BK64" s="8">
        <v>136</v>
      </c>
      <c r="BL64" s="8">
        <v>118</v>
      </c>
      <c r="BM64" s="8">
        <v>107</v>
      </c>
      <c r="BN64" s="8">
        <v>115</v>
      </c>
      <c r="BO64" s="8">
        <v>90</v>
      </c>
      <c r="BP64" s="8">
        <v>101</v>
      </c>
      <c r="BQ64" s="8">
        <v>102</v>
      </c>
      <c r="BR64" s="8">
        <v>101</v>
      </c>
      <c r="BS64" s="8">
        <v>102</v>
      </c>
      <c r="BT64" s="8">
        <v>101</v>
      </c>
      <c r="BU64" s="8">
        <v>105</v>
      </c>
      <c r="BV64" s="8">
        <v>87</v>
      </c>
      <c r="BW64" s="8">
        <v>82</v>
      </c>
      <c r="BX64" s="8">
        <v>85</v>
      </c>
      <c r="BY64" s="8">
        <v>79</v>
      </c>
      <c r="BZ64" s="8">
        <v>70</v>
      </c>
      <c r="CA64" s="8">
        <v>79</v>
      </c>
      <c r="CB64" s="8">
        <v>68</v>
      </c>
      <c r="CC64" s="8">
        <v>81</v>
      </c>
      <c r="CD64" s="8">
        <v>71</v>
      </c>
      <c r="CE64" s="8">
        <v>64</v>
      </c>
      <c r="CF64" s="8">
        <v>61</v>
      </c>
      <c r="CG64" s="8">
        <v>75</v>
      </c>
      <c r="CH64" s="8">
        <v>89</v>
      </c>
      <c r="CI64" s="8">
        <v>80</v>
      </c>
      <c r="CJ64" s="8">
        <v>91</v>
      </c>
      <c r="CK64" s="8">
        <v>86</v>
      </c>
      <c r="CL64" s="8">
        <v>79</v>
      </c>
      <c r="CM64" s="8">
        <v>69</v>
      </c>
      <c r="CN64" s="8">
        <v>98</v>
      </c>
      <c r="CO64" s="8">
        <v>88</v>
      </c>
      <c r="CP64" s="8">
        <v>70</v>
      </c>
      <c r="CQ64" s="8">
        <v>81</v>
      </c>
      <c r="CR64" s="8">
        <v>90</v>
      </c>
      <c r="CS64" s="8">
        <v>118</v>
      </c>
      <c r="CT64" s="8">
        <v>96</v>
      </c>
      <c r="CU64" s="8">
        <v>94</v>
      </c>
      <c r="CV64" s="8">
        <v>89</v>
      </c>
      <c r="CW64" s="8">
        <v>87</v>
      </c>
      <c r="CX64" s="8">
        <v>81</v>
      </c>
      <c r="CY64" s="8">
        <v>75</v>
      </c>
      <c r="CZ64" s="8">
        <v>70</v>
      </c>
      <c r="DA64" s="8">
        <v>80</v>
      </c>
      <c r="DB64" s="8">
        <v>70</v>
      </c>
      <c r="DC64" s="8">
        <v>95</v>
      </c>
      <c r="DD64" s="8">
        <v>76</v>
      </c>
      <c r="DE64" s="8">
        <v>70</v>
      </c>
      <c r="DF64" s="8">
        <v>75</v>
      </c>
      <c r="DG64" s="8">
        <v>84</v>
      </c>
      <c r="DH64" s="8">
        <v>91</v>
      </c>
      <c r="DI64" s="8">
        <v>61</v>
      </c>
      <c r="DJ64" s="8">
        <v>65</v>
      </c>
      <c r="DK64" s="8">
        <v>57</v>
      </c>
      <c r="DL64" s="8">
        <v>42</v>
      </c>
      <c r="DM64" s="8">
        <v>52</v>
      </c>
      <c r="DN64" s="8">
        <v>36</v>
      </c>
      <c r="DO64" s="8">
        <v>53</v>
      </c>
      <c r="DP64" s="8">
        <v>45</v>
      </c>
      <c r="DQ64" s="8">
        <v>32</v>
      </c>
      <c r="DR64" s="8">
        <v>40</v>
      </c>
      <c r="DS64" s="8">
        <v>29</v>
      </c>
      <c r="DT64" s="8">
        <v>26</v>
      </c>
      <c r="DU64" s="8">
        <v>15</v>
      </c>
      <c r="DV64" s="8">
        <v>93</v>
      </c>
      <c r="DW64" s="8">
        <f t="shared" si="0"/>
        <v>10614</v>
      </c>
      <c r="DX64" s="8">
        <f t="shared" si="1"/>
        <v>6802</v>
      </c>
      <c r="DY64" s="8">
        <f t="shared" si="2"/>
        <v>2371</v>
      </c>
      <c r="DZ64" s="8">
        <f t="shared" si="3"/>
        <v>1318</v>
      </c>
    </row>
    <row r="65" spans="1:130" x14ac:dyDescent="0.2">
      <c r="A65" t="s">
        <v>210</v>
      </c>
      <c r="B65" t="s">
        <v>258</v>
      </c>
      <c r="C65" t="s">
        <v>259</v>
      </c>
      <c r="D65" s="8">
        <f>SUM(Table3254[[#This Row],[0]:[90]])</f>
        <v>4987</v>
      </c>
      <c r="E65" s="8">
        <f>SUM(Table3254[[#This Row],[0]:[15]])</f>
        <v>724</v>
      </c>
      <c r="F65" s="8">
        <f>SUM(Table3254[[#This Row],[16]:[64]])</f>
        <v>2899</v>
      </c>
      <c r="G65" s="8">
        <f>SUM(Table3254[[#This Row],[65]:[90]])</f>
        <v>1364</v>
      </c>
      <c r="H65" s="8">
        <f>SUM(Table3254[[#This Row],[85]:[90]])</f>
        <v>153</v>
      </c>
      <c r="I65" s="8">
        <f>SUM(Table3254[[#This Row],[0]:[17]])</f>
        <v>820</v>
      </c>
      <c r="J65" s="8">
        <f>SUM(Table3254[[#This Row],[18]:[64]])</f>
        <v>2803</v>
      </c>
      <c r="K65" s="8">
        <f>SUM(Table3254[[#This Row],[0]:[4]])</f>
        <v>182</v>
      </c>
      <c r="L65" s="8">
        <f>SUM(Table3254[[#This Row],[5]:[15]])</f>
        <v>542</v>
      </c>
      <c r="M65" s="8">
        <f>SUM(Table3254[[#This Row],[16]:[24]])</f>
        <v>422</v>
      </c>
      <c r="N65" s="8">
        <f>SUM(Table3254[[#This Row],[25]:[49]])</f>
        <v>1239</v>
      </c>
      <c r="O65" s="8">
        <f>SUM(Table3254[[#This Row],[50]:[64]])</f>
        <v>1238</v>
      </c>
      <c r="P65" s="8">
        <f>SUM(Table3254[[#This Row],[65]:[74]])</f>
        <v>751</v>
      </c>
      <c r="Q65" s="8">
        <f>SUM(Table3254[[#This Row],[75]:[84]])</f>
        <v>460</v>
      </c>
      <c r="R65" s="8">
        <f>SUM(Table3254[[#This Row],[5]:[9]])</f>
        <v>244</v>
      </c>
      <c r="S65" s="8">
        <f>SUM(Table3254[[#This Row],[10]:[14]])</f>
        <v>252</v>
      </c>
      <c r="T65" s="8">
        <f>SUM(Table3254[[#This Row],[15]:[19]])</f>
        <v>239</v>
      </c>
      <c r="U65" s="8">
        <f>SUM(Table3254[[#This Row],[20]:[24]])</f>
        <v>229</v>
      </c>
      <c r="V65" s="8">
        <f>SUM(Table3254[[#This Row],[25]:[29]])</f>
        <v>239</v>
      </c>
      <c r="W65" s="8">
        <f>SUM(Table3254[[#This Row],[30]:[34]])</f>
        <v>226</v>
      </c>
      <c r="X65" s="8">
        <f>SUM(Table3254[[#This Row],[35]:[39]])</f>
        <v>249</v>
      </c>
      <c r="Y65" s="8">
        <f>SUM(Table3254[[#This Row],[40]:[44]])</f>
        <v>260</v>
      </c>
      <c r="Z65" s="8">
        <f>SUM(Table3254[[#This Row],[45]:[49]])</f>
        <v>265</v>
      </c>
      <c r="AA65" s="8">
        <f>SUM(Table3254[[#This Row],[50]:[54]])</f>
        <v>388</v>
      </c>
      <c r="AB65" s="8">
        <f>SUM(Table3254[[#This Row],[55]:[59]])</f>
        <v>438</v>
      </c>
      <c r="AC65" s="8">
        <f>SUM(Table3254[[#This Row],[60]:[64]])</f>
        <v>412</v>
      </c>
      <c r="AD65" s="8">
        <f>SUM(Table3254[[#This Row],[65]:[69]])</f>
        <v>386</v>
      </c>
      <c r="AE65" s="8">
        <f>SUM(Table3254[[#This Row],[70]:[74]])</f>
        <v>365</v>
      </c>
      <c r="AF65" s="8">
        <f>SUM(Table3254[[#This Row],[75]:[79]])</f>
        <v>291</v>
      </c>
      <c r="AG65" s="8">
        <f>SUM(Table3254[[#This Row],[80]:[84]])</f>
        <v>169</v>
      </c>
      <c r="AH65" s="8">
        <f>SUM(Table3254[[#This Row],[85]:[89]])</f>
        <v>110</v>
      </c>
      <c r="AI65" s="8">
        <f>Table3254[[#This Row],[90]]</f>
        <v>43</v>
      </c>
      <c r="AJ65" s="8">
        <v>33</v>
      </c>
      <c r="AK65" s="8">
        <v>33</v>
      </c>
      <c r="AL65" s="8">
        <v>37</v>
      </c>
      <c r="AM65" s="8">
        <v>39</v>
      </c>
      <c r="AN65" s="8">
        <v>40</v>
      </c>
      <c r="AO65" s="8">
        <v>59</v>
      </c>
      <c r="AP65" s="8">
        <v>39</v>
      </c>
      <c r="AQ65" s="8">
        <v>54</v>
      </c>
      <c r="AR65" s="8">
        <v>40</v>
      </c>
      <c r="AS65" s="8">
        <v>52</v>
      </c>
      <c r="AT65" s="8">
        <v>39</v>
      </c>
      <c r="AU65" s="8">
        <v>56</v>
      </c>
      <c r="AV65" s="8">
        <v>52</v>
      </c>
      <c r="AW65" s="8">
        <v>55</v>
      </c>
      <c r="AX65" s="8">
        <v>50</v>
      </c>
      <c r="AY65" s="8">
        <v>46</v>
      </c>
      <c r="AZ65" s="8">
        <v>49</v>
      </c>
      <c r="BA65" s="8">
        <v>47</v>
      </c>
      <c r="BB65" s="8">
        <v>53</v>
      </c>
      <c r="BC65" s="8">
        <v>44</v>
      </c>
      <c r="BD65" s="8">
        <v>68</v>
      </c>
      <c r="BE65" s="8">
        <v>41</v>
      </c>
      <c r="BF65" s="8">
        <v>38</v>
      </c>
      <c r="BG65" s="8">
        <v>40</v>
      </c>
      <c r="BH65" s="8">
        <v>42</v>
      </c>
      <c r="BI65" s="8">
        <v>46</v>
      </c>
      <c r="BJ65" s="8">
        <v>39</v>
      </c>
      <c r="BK65" s="8">
        <v>43</v>
      </c>
      <c r="BL65" s="8">
        <v>42</v>
      </c>
      <c r="BM65" s="8">
        <v>69</v>
      </c>
      <c r="BN65" s="8">
        <v>35</v>
      </c>
      <c r="BO65" s="8">
        <v>44</v>
      </c>
      <c r="BP65" s="8">
        <v>47</v>
      </c>
      <c r="BQ65" s="8">
        <v>54</v>
      </c>
      <c r="BR65" s="8">
        <v>46</v>
      </c>
      <c r="BS65" s="8">
        <v>45</v>
      </c>
      <c r="BT65" s="8">
        <v>50</v>
      </c>
      <c r="BU65" s="8">
        <v>58</v>
      </c>
      <c r="BV65" s="8">
        <v>49</v>
      </c>
      <c r="BW65" s="8">
        <v>47</v>
      </c>
      <c r="BX65" s="8">
        <v>46</v>
      </c>
      <c r="BY65" s="8">
        <v>51</v>
      </c>
      <c r="BZ65" s="8">
        <v>48</v>
      </c>
      <c r="CA65" s="8">
        <v>66</v>
      </c>
      <c r="CB65" s="8">
        <v>49</v>
      </c>
      <c r="CC65" s="8">
        <v>48</v>
      </c>
      <c r="CD65" s="8">
        <v>44</v>
      </c>
      <c r="CE65" s="8">
        <v>54</v>
      </c>
      <c r="CF65" s="8">
        <v>67</v>
      </c>
      <c r="CG65" s="8">
        <v>52</v>
      </c>
      <c r="CH65" s="8">
        <v>66</v>
      </c>
      <c r="CI65" s="8">
        <v>97</v>
      </c>
      <c r="CJ65" s="8">
        <v>81</v>
      </c>
      <c r="CK65" s="8">
        <v>70</v>
      </c>
      <c r="CL65" s="8">
        <v>74</v>
      </c>
      <c r="CM65" s="8">
        <v>80</v>
      </c>
      <c r="CN65" s="8">
        <v>77</v>
      </c>
      <c r="CO65" s="8">
        <v>89</v>
      </c>
      <c r="CP65" s="8">
        <v>100</v>
      </c>
      <c r="CQ65" s="8">
        <v>92</v>
      </c>
      <c r="CR65" s="8">
        <v>81</v>
      </c>
      <c r="CS65" s="8">
        <v>87</v>
      </c>
      <c r="CT65" s="8">
        <v>76</v>
      </c>
      <c r="CU65" s="8">
        <v>90</v>
      </c>
      <c r="CV65" s="8">
        <v>78</v>
      </c>
      <c r="CW65" s="8">
        <v>82</v>
      </c>
      <c r="CX65" s="8">
        <v>78</v>
      </c>
      <c r="CY65" s="8">
        <v>76</v>
      </c>
      <c r="CZ65" s="8">
        <v>76</v>
      </c>
      <c r="DA65" s="8">
        <v>74</v>
      </c>
      <c r="DB65" s="8">
        <v>81</v>
      </c>
      <c r="DC65" s="8">
        <v>72</v>
      </c>
      <c r="DD65" s="8">
        <v>66</v>
      </c>
      <c r="DE65" s="8">
        <v>69</v>
      </c>
      <c r="DF65" s="8">
        <v>77</v>
      </c>
      <c r="DG65" s="8">
        <v>65</v>
      </c>
      <c r="DH65" s="8">
        <v>76</v>
      </c>
      <c r="DI65" s="8">
        <v>47</v>
      </c>
      <c r="DJ65" s="8">
        <v>55</v>
      </c>
      <c r="DK65" s="8">
        <v>48</v>
      </c>
      <c r="DL65" s="8">
        <v>33</v>
      </c>
      <c r="DM65" s="8">
        <v>51</v>
      </c>
      <c r="DN65" s="8">
        <v>29</v>
      </c>
      <c r="DO65" s="8">
        <v>29</v>
      </c>
      <c r="DP65" s="8">
        <v>27</v>
      </c>
      <c r="DQ65" s="8">
        <v>24</v>
      </c>
      <c r="DR65" s="8">
        <v>37</v>
      </c>
      <c r="DS65" s="8">
        <v>12</v>
      </c>
      <c r="DT65" s="8">
        <v>19</v>
      </c>
      <c r="DU65" s="8">
        <v>18</v>
      </c>
      <c r="DV65" s="8">
        <v>43</v>
      </c>
      <c r="DW65" s="8">
        <f t="shared" si="0"/>
        <v>2899</v>
      </c>
      <c r="DX65" s="8">
        <f t="shared" si="1"/>
        <v>326</v>
      </c>
      <c r="DY65" s="8">
        <f t="shared" si="2"/>
        <v>1239</v>
      </c>
      <c r="DZ65" s="8">
        <f t="shared" si="3"/>
        <v>1238</v>
      </c>
    </row>
    <row r="66" spans="1:130" x14ac:dyDescent="0.2">
      <c r="A66" t="s">
        <v>210</v>
      </c>
      <c r="B66" t="s">
        <v>260</v>
      </c>
      <c r="C66" t="s">
        <v>178</v>
      </c>
      <c r="D66" s="8">
        <f>SUM(Table3254[[#This Row],[0]:[90]])</f>
        <v>10621</v>
      </c>
      <c r="E66" s="8">
        <f>SUM(Table3254[[#This Row],[0]:[15]])</f>
        <v>1878</v>
      </c>
      <c r="F66" s="8">
        <f>SUM(Table3254[[#This Row],[16]:[64]])</f>
        <v>6272</v>
      </c>
      <c r="G66" s="8">
        <f>SUM(Table3254[[#This Row],[65]:[90]])</f>
        <v>2471</v>
      </c>
      <c r="H66" s="8">
        <f>SUM(Table3254[[#This Row],[85]:[90]])</f>
        <v>212</v>
      </c>
      <c r="I66" s="8">
        <f>SUM(Table3254[[#This Row],[0]:[17]])</f>
        <v>2093</v>
      </c>
      <c r="J66" s="8">
        <f>SUM(Table3254[[#This Row],[18]:[64]])</f>
        <v>6057</v>
      </c>
      <c r="K66" s="8">
        <f>SUM(Table3254[[#This Row],[0]:[4]])</f>
        <v>548</v>
      </c>
      <c r="L66" s="8">
        <f>SUM(Table3254[[#This Row],[5]:[15]])</f>
        <v>1330</v>
      </c>
      <c r="M66" s="8">
        <f>SUM(Table3254[[#This Row],[16]:[24]])</f>
        <v>1012</v>
      </c>
      <c r="N66" s="8">
        <f>SUM(Table3254[[#This Row],[25]:[49]])</f>
        <v>2857</v>
      </c>
      <c r="O66" s="8">
        <f>SUM(Table3254[[#This Row],[50]:[64]])</f>
        <v>2403</v>
      </c>
      <c r="P66" s="8">
        <f>SUM(Table3254[[#This Row],[65]:[74]])</f>
        <v>1389</v>
      </c>
      <c r="Q66" s="8">
        <f>SUM(Table3254[[#This Row],[75]:[84]])</f>
        <v>870</v>
      </c>
      <c r="R66" s="8">
        <f>SUM(Table3254[[#This Row],[5]:[9]])</f>
        <v>612</v>
      </c>
      <c r="S66" s="8">
        <f>SUM(Table3254[[#This Row],[10]:[14]])</f>
        <v>595</v>
      </c>
      <c r="T66" s="8">
        <f>SUM(Table3254[[#This Row],[15]:[19]])</f>
        <v>566</v>
      </c>
      <c r="U66" s="8">
        <f>SUM(Table3254[[#This Row],[20]:[24]])</f>
        <v>569</v>
      </c>
      <c r="V66" s="8">
        <f>SUM(Table3254[[#This Row],[25]:[29]])</f>
        <v>537</v>
      </c>
      <c r="W66" s="8">
        <f>SUM(Table3254[[#This Row],[30]:[34]])</f>
        <v>646</v>
      </c>
      <c r="X66" s="8">
        <f>SUM(Table3254[[#This Row],[35]:[39]])</f>
        <v>566</v>
      </c>
      <c r="Y66" s="8">
        <f>SUM(Table3254[[#This Row],[40]:[44]])</f>
        <v>568</v>
      </c>
      <c r="Z66" s="8">
        <f>SUM(Table3254[[#This Row],[45]:[49]])</f>
        <v>540</v>
      </c>
      <c r="AA66" s="8">
        <f>SUM(Table3254[[#This Row],[50]:[54]])</f>
        <v>726</v>
      </c>
      <c r="AB66" s="8">
        <f>SUM(Table3254[[#This Row],[55]:[59]])</f>
        <v>900</v>
      </c>
      <c r="AC66" s="8">
        <f>SUM(Table3254[[#This Row],[60]:[64]])</f>
        <v>777</v>
      </c>
      <c r="AD66" s="8">
        <f>SUM(Table3254[[#This Row],[65]:[69]])</f>
        <v>716</v>
      </c>
      <c r="AE66" s="8">
        <f>SUM(Table3254[[#This Row],[70]:[74]])</f>
        <v>673</v>
      </c>
      <c r="AF66" s="8">
        <f>SUM(Table3254[[#This Row],[75]:[79]])</f>
        <v>553</v>
      </c>
      <c r="AG66" s="8">
        <f>SUM(Table3254[[#This Row],[80]:[84]])</f>
        <v>317</v>
      </c>
      <c r="AH66" s="8">
        <f>SUM(Table3254[[#This Row],[85]:[89]])</f>
        <v>150</v>
      </c>
      <c r="AI66" s="8">
        <f>Table3254[[#This Row],[90]]</f>
        <v>62</v>
      </c>
      <c r="AJ66" s="8">
        <v>101</v>
      </c>
      <c r="AK66" s="8">
        <v>107</v>
      </c>
      <c r="AL66" s="8">
        <v>115</v>
      </c>
      <c r="AM66" s="8">
        <v>107</v>
      </c>
      <c r="AN66" s="8">
        <v>118</v>
      </c>
      <c r="AO66" s="8">
        <v>117</v>
      </c>
      <c r="AP66" s="8">
        <v>139</v>
      </c>
      <c r="AQ66" s="8">
        <v>104</v>
      </c>
      <c r="AR66" s="8">
        <v>132</v>
      </c>
      <c r="AS66" s="8">
        <v>120</v>
      </c>
      <c r="AT66" s="8">
        <v>111</v>
      </c>
      <c r="AU66" s="8">
        <v>122</v>
      </c>
      <c r="AV66" s="8">
        <v>138</v>
      </c>
      <c r="AW66" s="8">
        <v>122</v>
      </c>
      <c r="AX66" s="8">
        <v>102</v>
      </c>
      <c r="AY66" s="8">
        <v>123</v>
      </c>
      <c r="AZ66" s="8">
        <v>103</v>
      </c>
      <c r="BA66" s="8">
        <v>112</v>
      </c>
      <c r="BB66" s="8">
        <v>103</v>
      </c>
      <c r="BC66" s="8">
        <v>125</v>
      </c>
      <c r="BD66" s="8">
        <v>140</v>
      </c>
      <c r="BE66" s="8">
        <v>131</v>
      </c>
      <c r="BF66" s="8">
        <v>108</v>
      </c>
      <c r="BG66" s="8">
        <v>96</v>
      </c>
      <c r="BH66" s="8">
        <v>94</v>
      </c>
      <c r="BI66" s="8">
        <v>120</v>
      </c>
      <c r="BJ66" s="8">
        <v>105</v>
      </c>
      <c r="BK66" s="8">
        <v>101</v>
      </c>
      <c r="BL66" s="8">
        <v>114</v>
      </c>
      <c r="BM66" s="8">
        <v>97</v>
      </c>
      <c r="BN66" s="8">
        <v>134</v>
      </c>
      <c r="BO66" s="8">
        <v>131</v>
      </c>
      <c r="BP66" s="8">
        <v>127</v>
      </c>
      <c r="BQ66" s="8">
        <v>125</v>
      </c>
      <c r="BR66" s="8">
        <v>129</v>
      </c>
      <c r="BS66" s="8">
        <v>116</v>
      </c>
      <c r="BT66" s="8">
        <v>116</v>
      </c>
      <c r="BU66" s="8">
        <v>118</v>
      </c>
      <c r="BV66" s="8">
        <v>104</v>
      </c>
      <c r="BW66" s="8">
        <v>112</v>
      </c>
      <c r="BX66" s="8">
        <v>121</v>
      </c>
      <c r="BY66" s="8">
        <v>101</v>
      </c>
      <c r="BZ66" s="8">
        <v>112</v>
      </c>
      <c r="CA66" s="8">
        <v>112</v>
      </c>
      <c r="CB66" s="8">
        <v>122</v>
      </c>
      <c r="CC66" s="8">
        <v>108</v>
      </c>
      <c r="CD66" s="8">
        <v>97</v>
      </c>
      <c r="CE66" s="8">
        <v>115</v>
      </c>
      <c r="CF66" s="8">
        <v>110</v>
      </c>
      <c r="CG66" s="8">
        <v>110</v>
      </c>
      <c r="CH66" s="8">
        <v>123</v>
      </c>
      <c r="CI66" s="8">
        <v>151</v>
      </c>
      <c r="CJ66" s="8">
        <v>150</v>
      </c>
      <c r="CK66" s="8">
        <v>146</v>
      </c>
      <c r="CL66" s="8">
        <v>156</v>
      </c>
      <c r="CM66" s="8">
        <v>174</v>
      </c>
      <c r="CN66" s="8">
        <v>199</v>
      </c>
      <c r="CO66" s="8">
        <v>178</v>
      </c>
      <c r="CP66" s="8">
        <v>182</v>
      </c>
      <c r="CQ66" s="8">
        <v>167</v>
      </c>
      <c r="CR66" s="8">
        <v>186</v>
      </c>
      <c r="CS66" s="8">
        <v>160</v>
      </c>
      <c r="CT66" s="8">
        <v>162</v>
      </c>
      <c r="CU66" s="8">
        <v>128</v>
      </c>
      <c r="CV66" s="8">
        <v>141</v>
      </c>
      <c r="CW66" s="8">
        <v>154</v>
      </c>
      <c r="CX66" s="8">
        <v>136</v>
      </c>
      <c r="CY66" s="8">
        <v>146</v>
      </c>
      <c r="CZ66" s="8">
        <v>136</v>
      </c>
      <c r="DA66" s="8">
        <v>144</v>
      </c>
      <c r="DB66" s="8">
        <v>153</v>
      </c>
      <c r="DC66" s="8">
        <v>135</v>
      </c>
      <c r="DD66" s="8">
        <v>129</v>
      </c>
      <c r="DE66" s="8">
        <v>125</v>
      </c>
      <c r="DF66" s="8">
        <v>131</v>
      </c>
      <c r="DG66" s="8">
        <v>132</v>
      </c>
      <c r="DH66" s="8">
        <v>138</v>
      </c>
      <c r="DI66" s="8">
        <v>106</v>
      </c>
      <c r="DJ66" s="8">
        <v>88</v>
      </c>
      <c r="DK66" s="8">
        <v>89</v>
      </c>
      <c r="DL66" s="8">
        <v>82</v>
      </c>
      <c r="DM66" s="8">
        <v>70</v>
      </c>
      <c r="DN66" s="8">
        <v>58</v>
      </c>
      <c r="DO66" s="8">
        <v>53</v>
      </c>
      <c r="DP66" s="8">
        <v>54</v>
      </c>
      <c r="DQ66" s="8">
        <v>32</v>
      </c>
      <c r="DR66" s="8">
        <v>44</v>
      </c>
      <c r="DS66" s="8">
        <v>27</v>
      </c>
      <c r="DT66" s="8">
        <v>28</v>
      </c>
      <c r="DU66" s="8">
        <v>19</v>
      </c>
      <c r="DV66" s="8">
        <v>62</v>
      </c>
      <c r="DW66" s="8">
        <f t="shared" si="0"/>
        <v>6272</v>
      </c>
      <c r="DX66" s="8">
        <f t="shared" si="1"/>
        <v>797</v>
      </c>
      <c r="DY66" s="8">
        <f t="shared" si="2"/>
        <v>2857</v>
      </c>
      <c r="DZ66" s="8">
        <f t="shared" si="3"/>
        <v>2403</v>
      </c>
    </row>
    <row r="67" spans="1:130" x14ac:dyDescent="0.2">
      <c r="A67" t="s">
        <v>210</v>
      </c>
      <c r="B67" t="s">
        <v>261</v>
      </c>
      <c r="C67" t="s">
        <v>262</v>
      </c>
      <c r="D67" s="8">
        <f>SUM(Table3254[[#This Row],[0]:[90]])</f>
        <v>14955</v>
      </c>
      <c r="E67" s="8">
        <f>SUM(Table3254[[#This Row],[0]:[15]])</f>
        <v>2324</v>
      </c>
      <c r="F67" s="8">
        <f>SUM(Table3254[[#This Row],[16]:[64]])</f>
        <v>8948</v>
      </c>
      <c r="G67" s="8">
        <f>SUM(Table3254[[#This Row],[65]:[90]])</f>
        <v>3683</v>
      </c>
      <c r="H67" s="8">
        <f>SUM(Table3254[[#This Row],[85]:[90]])</f>
        <v>493</v>
      </c>
      <c r="I67" s="8">
        <f>SUM(Table3254[[#This Row],[0]:[17]])</f>
        <v>2630</v>
      </c>
      <c r="J67" s="8">
        <f>SUM(Table3254[[#This Row],[18]:[64]])</f>
        <v>8642</v>
      </c>
      <c r="K67" s="8">
        <f>SUM(Table3254[[#This Row],[0]:[4]])</f>
        <v>553</v>
      </c>
      <c r="L67" s="8">
        <f>SUM(Table3254[[#This Row],[5]:[15]])</f>
        <v>1771</v>
      </c>
      <c r="M67" s="8">
        <f>SUM(Table3254[[#This Row],[16]:[24]])</f>
        <v>1136</v>
      </c>
      <c r="N67" s="8">
        <f>SUM(Table3254[[#This Row],[25]:[49]])</f>
        <v>4652</v>
      </c>
      <c r="O67" s="8">
        <f>SUM(Table3254[[#This Row],[50]:[64]])</f>
        <v>3160</v>
      </c>
      <c r="P67" s="8">
        <f>SUM(Table3254[[#This Row],[65]:[74]])</f>
        <v>1843</v>
      </c>
      <c r="Q67" s="8">
        <f>SUM(Table3254[[#This Row],[75]:[84]])</f>
        <v>1347</v>
      </c>
      <c r="R67" s="8">
        <f>SUM(Table3254[[#This Row],[5]:[9]])</f>
        <v>767</v>
      </c>
      <c r="S67" s="8">
        <f>SUM(Table3254[[#This Row],[10]:[14]])</f>
        <v>848</v>
      </c>
      <c r="T67" s="8">
        <f>SUM(Table3254[[#This Row],[15]:[19]])</f>
        <v>746</v>
      </c>
      <c r="U67" s="8">
        <f>SUM(Table3254[[#This Row],[20]:[24]])</f>
        <v>546</v>
      </c>
      <c r="V67" s="8">
        <f>SUM(Table3254[[#This Row],[25]:[29]])</f>
        <v>598</v>
      </c>
      <c r="W67" s="8">
        <f>SUM(Table3254[[#This Row],[30]:[34]])</f>
        <v>887</v>
      </c>
      <c r="X67" s="8">
        <f>SUM(Table3254[[#This Row],[35]:[39]])</f>
        <v>1074</v>
      </c>
      <c r="Y67" s="8">
        <f>SUM(Table3254[[#This Row],[40]:[44]])</f>
        <v>1061</v>
      </c>
      <c r="Z67" s="8">
        <f>SUM(Table3254[[#This Row],[45]:[49]])</f>
        <v>1032</v>
      </c>
      <c r="AA67" s="8">
        <f>SUM(Table3254[[#This Row],[50]:[54]])</f>
        <v>1078</v>
      </c>
      <c r="AB67" s="8">
        <f>SUM(Table3254[[#This Row],[55]:[59]])</f>
        <v>1044</v>
      </c>
      <c r="AC67" s="8">
        <f>SUM(Table3254[[#This Row],[60]:[64]])</f>
        <v>1038</v>
      </c>
      <c r="AD67" s="8">
        <f>SUM(Table3254[[#This Row],[65]:[69]])</f>
        <v>913</v>
      </c>
      <c r="AE67" s="8">
        <f>SUM(Table3254[[#This Row],[70]:[74]])</f>
        <v>930</v>
      </c>
      <c r="AF67" s="8">
        <f>SUM(Table3254[[#This Row],[75]:[79]])</f>
        <v>898</v>
      </c>
      <c r="AG67" s="8">
        <f>SUM(Table3254[[#This Row],[80]:[84]])</f>
        <v>449</v>
      </c>
      <c r="AH67" s="8">
        <f>SUM(Table3254[[#This Row],[85]:[89]])</f>
        <v>341</v>
      </c>
      <c r="AI67" s="8">
        <f>Table3254[[#This Row],[90]]</f>
        <v>152</v>
      </c>
      <c r="AJ67" s="8">
        <v>99</v>
      </c>
      <c r="AK67" s="8">
        <v>109</v>
      </c>
      <c r="AL67" s="8">
        <v>101</v>
      </c>
      <c r="AM67" s="8">
        <v>124</v>
      </c>
      <c r="AN67" s="8">
        <v>120</v>
      </c>
      <c r="AO67" s="8">
        <v>148</v>
      </c>
      <c r="AP67" s="8">
        <v>137</v>
      </c>
      <c r="AQ67" s="8">
        <v>152</v>
      </c>
      <c r="AR67" s="8">
        <v>164</v>
      </c>
      <c r="AS67" s="8">
        <v>166</v>
      </c>
      <c r="AT67" s="8">
        <v>172</v>
      </c>
      <c r="AU67" s="8">
        <v>170</v>
      </c>
      <c r="AV67" s="8">
        <v>166</v>
      </c>
      <c r="AW67" s="8">
        <v>178</v>
      </c>
      <c r="AX67" s="8">
        <v>162</v>
      </c>
      <c r="AY67" s="8">
        <v>156</v>
      </c>
      <c r="AZ67" s="8">
        <v>174</v>
      </c>
      <c r="BA67" s="8">
        <v>132</v>
      </c>
      <c r="BB67" s="8">
        <v>166</v>
      </c>
      <c r="BC67" s="8">
        <v>118</v>
      </c>
      <c r="BD67" s="8">
        <v>121</v>
      </c>
      <c r="BE67" s="8">
        <v>127</v>
      </c>
      <c r="BF67" s="8">
        <v>91</v>
      </c>
      <c r="BG67" s="8">
        <v>103</v>
      </c>
      <c r="BH67" s="8">
        <v>104</v>
      </c>
      <c r="BI67" s="8">
        <v>117</v>
      </c>
      <c r="BJ67" s="8">
        <v>114</v>
      </c>
      <c r="BK67" s="8">
        <v>114</v>
      </c>
      <c r="BL67" s="8">
        <v>131</v>
      </c>
      <c r="BM67" s="8">
        <v>122</v>
      </c>
      <c r="BN67" s="8">
        <v>149</v>
      </c>
      <c r="BO67" s="8">
        <v>185</v>
      </c>
      <c r="BP67" s="8">
        <v>186</v>
      </c>
      <c r="BQ67" s="8">
        <v>182</v>
      </c>
      <c r="BR67" s="8">
        <v>185</v>
      </c>
      <c r="BS67" s="8">
        <v>211</v>
      </c>
      <c r="BT67" s="8">
        <v>200</v>
      </c>
      <c r="BU67" s="8">
        <v>219</v>
      </c>
      <c r="BV67" s="8">
        <v>203</v>
      </c>
      <c r="BW67" s="8">
        <v>241</v>
      </c>
      <c r="BX67" s="8">
        <v>215</v>
      </c>
      <c r="BY67" s="8">
        <v>219</v>
      </c>
      <c r="BZ67" s="8">
        <v>182</v>
      </c>
      <c r="CA67" s="8">
        <v>219</v>
      </c>
      <c r="CB67" s="8">
        <v>226</v>
      </c>
      <c r="CC67" s="8">
        <v>228</v>
      </c>
      <c r="CD67" s="8">
        <v>190</v>
      </c>
      <c r="CE67" s="8">
        <v>211</v>
      </c>
      <c r="CF67" s="8">
        <v>211</v>
      </c>
      <c r="CG67" s="8">
        <v>192</v>
      </c>
      <c r="CH67" s="8">
        <v>211</v>
      </c>
      <c r="CI67" s="8">
        <v>226</v>
      </c>
      <c r="CJ67" s="8">
        <v>224</v>
      </c>
      <c r="CK67" s="8">
        <v>218</v>
      </c>
      <c r="CL67" s="8">
        <v>199</v>
      </c>
      <c r="CM67" s="8">
        <v>206</v>
      </c>
      <c r="CN67" s="8">
        <v>229</v>
      </c>
      <c r="CO67" s="8">
        <v>192</v>
      </c>
      <c r="CP67" s="8">
        <v>214</v>
      </c>
      <c r="CQ67" s="8">
        <v>203</v>
      </c>
      <c r="CR67" s="8">
        <v>211</v>
      </c>
      <c r="CS67" s="8">
        <v>218</v>
      </c>
      <c r="CT67" s="8">
        <v>187</v>
      </c>
      <c r="CU67" s="8">
        <v>227</v>
      </c>
      <c r="CV67" s="8">
        <v>195</v>
      </c>
      <c r="CW67" s="8">
        <v>193</v>
      </c>
      <c r="CX67" s="8">
        <v>172</v>
      </c>
      <c r="CY67" s="8">
        <v>216</v>
      </c>
      <c r="CZ67" s="8">
        <v>169</v>
      </c>
      <c r="DA67" s="8">
        <v>163</v>
      </c>
      <c r="DB67" s="8">
        <v>196</v>
      </c>
      <c r="DC67" s="8">
        <v>170</v>
      </c>
      <c r="DD67" s="8">
        <v>183</v>
      </c>
      <c r="DE67" s="8">
        <v>182</v>
      </c>
      <c r="DF67" s="8">
        <v>199</v>
      </c>
      <c r="DG67" s="8">
        <v>208</v>
      </c>
      <c r="DH67" s="8">
        <v>213</v>
      </c>
      <c r="DI67" s="8">
        <v>159</v>
      </c>
      <c r="DJ67" s="8">
        <v>149</v>
      </c>
      <c r="DK67" s="8">
        <v>169</v>
      </c>
      <c r="DL67" s="8">
        <v>110</v>
      </c>
      <c r="DM67" s="8">
        <v>93</v>
      </c>
      <c r="DN67" s="8">
        <v>79</v>
      </c>
      <c r="DO67" s="8">
        <v>92</v>
      </c>
      <c r="DP67" s="8">
        <v>75</v>
      </c>
      <c r="DQ67" s="8">
        <v>90</v>
      </c>
      <c r="DR67" s="8">
        <v>76</v>
      </c>
      <c r="DS67" s="8">
        <v>70</v>
      </c>
      <c r="DT67" s="8">
        <v>49</v>
      </c>
      <c r="DU67" s="8">
        <v>56</v>
      </c>
      <c r="DV67" s="8">
        <v>152</v>
      </c>
      <c r="DW67" s="8">
        <f t="shared" si="0"/>
        <v>8948</v>
      </c>
      <c r="DX67" s="8">
        <f t="shared" si="1"/>
        <v>830</v>
      </c>
      <c r="DY67" s="8">
        <f t="shared" si="2"/>
        <v>4652</v>
      </c>
      <c r="DZ67" s="8">
        <f t="shared" si="3"/>
        <v>3160</v>
      </c>
    </row>
    <row r="68" spans="1:130" x14ac:dyDescent="0.2">
      <c r="A68" t="s">
        <v>210</v>
      </c>
      <c r="B68" t="s">
        <v>263</v>
      </c>
      <c r="C68" t="s">
        <v>264</v>
      </c>
      <c r="D68" s="8">
        <f>SUM(Table3254[[#This Row],[0]:[90]])</f>
        <v>11271</v>
      </c>
      <c r="E68" s="8">
        <f>SUM(Table3254[[#This Row],[0]:[15]])</f>
        <v>1935</v>
      </c>
      <c r="F68" s="8">
        <f>SUM(Table3254[[#This Row],[16]:[64]])</f>
        <v>6855</v>
      </c>
      <c r="G68" s="8">
        <f>SUM(Table3254[[#This Row],[65]:[90]])</f>
        <v>2481</v>
      </c>
      <c r="H68" s="8">
        <f>SUM(Table3254[[#This Row],[85]:[90]])</f>
        <v>301</v>
      </c>
      <c r="I68" s="8">
        <f>SUM(Table3254[[#This Row],[0]:[17]])</f>
        <v>2177</v>
      </c>
      <c r="J68" s="8">
        <f>SUM(Table3254[[#This Row],[18]:[64]])</f>
        <v>6613</v>
      </c>
      <c r="K68" s="8">
        <f>SUM(Table3254[[#This Row],[0]:[4]])</f>
        <v>556</v>
      </c>
      <c r="L68" s="8">
        <f>SUM(Table3254[[#This Row],[5]:[15]])</f>
        <v>1379</v>
      </c>
      <c r="M68" s="8">
        <f>SUM(Table3254[[#This Row],[16]:[24]])</f>
        <v>1124</v>
      </c>
      <c r="N68" s="8">
        <f>SUM(Table3254[[#This Row],[25]:[49]])</f>
        <v>3213</v>
      </c>
      <c r="O68" s="8">
        <f>SUM(Table3254[[#This Row],[50]:[64]])</f>
        <v>2518</v>
      </c>
      <c r="P68" s="8">
        <f>SUM(Table3254[[#This Row],[65]:[74]])</f>
        <v>1330</v>
      </c>
      <c r="Q68" s="8">
        <f>SUM(Table3254[[#This Row],[75]:[84]])</f>
        <v>850</v>
      </c>
      <c r="R68" s="8">
        <f>SUM(Table3254[[#This Row],[5]:[9]])</f>
        <v>615</v>
      </c>
      <c r="S68" s="8">
        <f>SUM(Table3254[[#This Row],[10]:[14]])</f>
        <v>633</v>
      </c>
      <c r="T68" s="8">
        <f>SUM(Table3254[[#This Row],[15]:[19]])</f>
        <v>628</v>
      </c>
      <c r="U68" s="8">
        <f>SUM(Table3254[[#This Row],[20]:[24]])</f>
        <v>627</v>
      </c>
      <c r="V68" s="8">
        <f>SUM(Table3254[[#This Row],[25]:[29]])</f>
        <v>637</v>
      </c>
      <c r="W68" s="8">
        <f>SUM(Table3254[[#This Row],[30]:[34]])</f>
        <v>703</v>
      </c>
      <c r="X68" s="8">
        <f>SUM(Table3254[[#This Row],[35]:[39]])</f>
        <v>650</v>
      </c>
      <c r="Y68" s="8">
        <f>SUM(Table3254[[#This Row],[40]:[44]])</f>
        <v>646</v>
      </c>
      <c r="Z68" s="8">
        <f>SUM(Table3254[[#This Row],[45]:[49]])</f>
        <v>577</v>
      </c>
      <c r="AA68" s="8">
        <f>SUM(Table3254[[#This Row],[50]:[54]])</f>
        <v>764</v>
      </c>
      <c r="AB68" s="8">
        <f>SUM(Table3254[[#This Row],[55]:[59]])</f>
        <v>867</v>
      </c>
      <c r="AC68" s="8">
        <f>SUM(Table3254[[#This Row],[60]:[64]])</f>
        <v>887</v>
      </c>
      <c r="AD68" s="8">
        <f>SUM(Table3254[[#This Row],[65]:[69]])</f>
        <v>712</v>
      </c>
      <c r="AE68" s="8">
        <f>SUM(Table3254[[#This Row],[70]:[74]])</f>
        <v>618</v>
      </c>
      <c r="AF68" s="8">
        <f>SUM(Table3254[[#This Row],[75]:[79]])</f>
        <v>484</v>
      </c>
      <c r="AG68" s="8">
        <f>SUM(Table3254[[#This Row],[80]:[84]])</f>
        <v>366</v>
      </c>
      <c r="AH68" s="8">
        <f>SUM(Table3254[[#This Row],[85]:[89]])</f>
        <v>213</v>
      </c>
      <c r="AI68" s="8">
        <f>Table3254[[#This Row],[90]]</f>
        <v>88</v>
      </c>
      <c r="AJ68" s="8">
        <v>126</v>
      </c>
      <c r="AK68" s="8">
        <v>110</v>
      </c>
      <c r="AL68" s="8">
        <v>100</v>
      </c>
      <c r="AM68" s="8">
        <v>111</v>
      </c>
      <c r="AN68" s="8">
        <v>109</v>
      </c>
      <c r="AO68" s="8">
        <v>126</v>
      </c>
      <c r="AP68" s="8">
        <v>130</v>
      </c>
      <c r="AQ68" s="8">
        <v>132</v>
      </c>
      <c r="AR68" s="8">
        <v>128</v>
      </c>
      <c r="AS68" s="8">
        <v>99</v>
      </c>
      <c r="AT68" s="8">
        <v>117</v>
      </c>
      <c r="AU68" s="8">
        <v>128</v>
      </c>
      <c r="AV68" s="8">
        <v>139</v>
      </c>
      <c r="AW68" s="8">
        <v>125</v>
      </c>
      <c r="AX68" s="8">
        <v>124</v>
      </c>
      <c r="AY68" s="8">
        <v>131</v>
      </c>
      <c r="AZ68" s="8">
        <v>130</v>
      </c>
      <c r="BA68" s="8">
        <v>112</v>
      </c>
      <c r="BB68" s="8">
        <v>135</v>
      </c>
      <c r="BC68" s="8">
        <v>120</v>
      </c>
      <c r="BD68" s="8">
        <v>159</v>
      </c>
      <c r="BE68" s="8">
        <v>139</v>
      </c>
      <c r="BF68" s="8">
        <v>139</v>
      </c>
      <c r="BG68" s="8">
        <v>93</v>
      </c>
      <c r="BH68" s="8">
        <v>97</v>
      </c>
      <c r="BI68" s="8">
        <v>144</v>
      </c>
      <c r="BJ68" s="8">
        <v>122</v>
      </c>
      <c r="BK68" s="8">
        <v>128</v>
      </c>
      <c r="BL68" s="8">
        <v>126</v>
      </c>
      <c r="BM68" s="8">
        <v>117</v>
      </c>
      <c r="BN68" s="8">
        <v>129</v>
      </c>
      <c r="BO68" s="8">
        <v>154</v>
      </c>
      <c r="BP68" s="8">
        <v>162</v>
      </c>
      <c r="BQ68" s="8">
        <v>127</v>
      </c>
      <c r="BR68" s="8">
        <v>131</v>
      </c>
      <c r="BS68" s="8">
        <v>128</v>
      </c>
      <c r="BT68" s="8">
        <v>122</v>
      </c>
      <c r="BU68" s="8">
        <v>145</v>
      </c>
      <c r="BV68" s="8">
        <v>139</v>
      </c>
      <c r="BW68" s="8">
        <v>116</v>
      </c>
      <c r="BX68" s="8">
        <v>141</v>
      </c>
      <c r="BY68" s="8">
        <v>131</v>
      </c>
      <c r="BZ68" s="8">
        <v>120</v>
      </c>
      <c r="CA68" s="8">
        <v>112</v>
      </c>
      <c r="CB68" s="8">
        <v>142</v>
      </c>
      <c r="CC68" s="8">
        <v>111</v>
      </c>
      <c r="CD68" s="8">
        <v>111</v>
      </c>
      <c r="CE68" s="8">
        <v>111</v>
      </c>
      <c r="CF68" s="8">
        <v>124</v>
      </c>
      <c r="CG68" s="8">
        <v>120</v>
      </c>
      <c r="CH68" s="8">
        <v>145</v>
      </c>
      <c r="CI68" s="8">
        <v>146</v>
      </c>
      <c r="CJ68" s="8">
        <v>164</v>
      </c>
      <c r="CK68" s="8">
        <v>141</v>
      </c>
      <c r="CL68" s="8">
        <v>168</v>
      </c>
      <c r="CM68" s="8">
        <v>165</v>
      </c>
      <c r="CN68" s="8">
        <v>180</v>
      </c>
      <c r="CO68" s="8">
        <v>173</v>
      </c>
      <c r="CP68" s="8">
        <v>174</v>
      </c>
      <c r="CQ68" s="8">
        <v>175</v>
      </c>
      <c r="CR68" s="8">
        <v>198</v>
      </c>
      <c r="CS68" s="8">
        <v>193</v>
      </c>
      <c r="CT68" s="8">
        <v>157</v>
      </c>
      <c r="CU68" s="8">
        <v>173</v>
      </c>
      <c r="CV68" s="8">
        <v>166</v>
      </c>
      <c r="CW68" s="8">
        <v>172</v>
      </c>
      <c r="CX68" s="8">
        <v>136</v>
      </c>
      <c r="CY68" s="8">
        <v>149</v>
      </c>
      <c r="CZ68" s="8">
        <v>119</v>
      </c>
      <c r="DA68" s="8">
        <v>136</v>
      </c>
      <c r="DB68" s="8">
        <v>123</v>
      </c>
      <c r="DC68" s="8">
        <v>109</v>
      </c>
      <c r="DD68" s="8">
        <v>137</v>
      </c>
      <c r="DE68" s="8">
        <v>126</v>
      </c>
      <c r="DF68" s="8">
        <v>123</v>
      </c>
      <c r="DG68" s="8">
        <v>98</v>
      </c>
      <c r="DH68" s="8">
        <v>107</v>
      </c>
      <c r="DI68" s="8">
        <v>96</v>
      </c>
      <c r="DJ68" s="8">
        <v>87</v>
      </c>
      <c r="DK68" s="8">
        <v>96</v>
      </c>
      <c r="DL68" s="8">
        <v>91</v>
      </c>
      <c r="DM68" s="8">
        <v>73</v>
      </c>
      <c r="DN68" s="8">
        <v>78</v>
      </c>
      <c r="DO68" s="8">
        <v>65</v>
      </c>
      <c r="DP68" s="8">
        <v>59</v>
      </c>
      <c r="DQ68" s="8">
        <v>55</v>
      </c>
      <c r="DR68" s="8">
        <v>45</v>
      </c>
      <c r="DS68" s="8">
        <v>48</v>
      </c>
      <c r="DT68" s="8">
        <v>35</v>
      </c>
      <c r="DU68" s="8">
        <v>30</v>
      </c>
      <c r="DV68" s="8">
        <v>88</v>
      </c>
      <c r="DW68" s="8">
        <f t="shared" si="0"/>
        <v>6855</v>
      </c>
      <c r="DX68" s="8">
        <f t="shared" si="1"/>
        <v>882</v>
      </c>
      <c r="DY68" s="8">
        <f t="shared" si="2"/>
        <v>3213</v>
      </c>
      <c r="DZ68" s="8">
        <f t="shared" si="3"/>
        <v>2518</v>
      </c>
    </row>
    <row r="69" spans="1:130" x14ac:dyDescent="0.2">
      <c r="A69" t="s">
        <v>210</v>
      </c>
      <c r="B69" t="s">
        <v>265</v>
      </c>
      <c r="C69" t="s">
        <v>266</v>
      </c>
      <c r="D69" s="8">
        <f>SUM(Table3254[[#This Row],[0]:[90]])</f>
        <v>5679</v>
      </c>
      <c r="E69" s="8">
        <f>SUM(Table3254[[#This Row],[0]:[15]])</f>
        <v>975</v>
      </c>
      <c r="F69" s="8">
        <f>SUM(Table3254[[#This Row],[16]:[64]])</f>
        <v>3064</v>
      </c>
      <c r="G69" s="8">
        <f>SUM(Table3254[[#This Row],[65]:[90]])</f>
        <v>1640</v>
      </c>
      <c r="H69" s="8">
        <f>SUM(Table3254[[#This Row],[85]:[90]])</f>
        <v>231</v>
      </c>
      <c r="I69" s="8">
        <f>SUM(Table3254[[#This Row],[0]:[17]])</f>
        <v>1079</v>
      </c>
      <c r="J69" s="8">
        <f>SUM(Table3254[[#This Row],[18]:[64]])</f>
        <v>2960</v>
      </c>
      <c r="K69" s="8">
        <f>SUM(Table3254[[#This Row],[0]:[4]])</f>
        <v>242</v>
      </c>
      <c r="L69" s="8">
        <f>SUM(Table3254[[#This Row],[5]:[15]])</f>
        <v>733</v>
      </c>
      <c r="M69" s="8">
        <f>SUM(Table3254[[#This Row],[16]:[24]])</f>
        <v>407</v>
      </c>
      <c r="N69" s="8">
        <f>SUM(Table3254[[#This Row],[25]:[49]])</f>
        <v>1375</v>
      </c>
      <c r="O69" s="8">
        <f>SUM(Table3254[[#This Row],[50]:[64]])</f>
        <v>1282</v>
      </c>
      <c r="P69" s="8">
        <f>SUM(Table3254[[#This Row],[65]:[74]])</f>
        <v>790</v>
      </c>
      <c r="Q69" s="8">
        <f>SUM(Table3254[[#This Row],[75]:[84]])</f>
        <v>619</v>
      </c>
      <c r="R69" s="8">
        <f>SUM(Table3254[[#This Row],[5]:[9]])</f>
        <v>321</v>
      </c>
      <c r="S69" s="8">
        <f>SUM(Table3254[[#This Row],[10]:[14]])</f>
        <v>349</v>
      </c>
      <c r="T69" s="8">
        <f>SUM(Table3254[[#This Row],[15]:[19]])</f>
        <v>250</v>
      </c>
      <c r="U69" s="8">
        <f>SUM(Table3254[[#This Row],[20]:[24]])</f>
        <v>220</v>
      </c>
      <c r="V69" s="8">
        <f>SUM(Table3254[[#This Row],[25]:[29]])</f>
        <v>166</v>
      </c>
      <c r="W69" s="8">
        <f>SUM(Table3254[[#This Row],[30]:[34]])</f>
        <v>253</v>
      </c>
      <c r="X69" s="8">
        <f>SUM(Table3254[[#This Row],[35]:[39]])</f>
        <v>323</v>
      </c>
      <c r="Y69" s="8">
        <f>SUM(Table3254[[#This Row],[40]:[44]])</f>
        <v>310</v>
      </c>
      <c r="Z69" s="8">
        <f>SUM(Table3254[[#This Row],[45]:[49]])</f>
        <v>323</v>
      </c>
      <c r="AA69" s="8">
        <f>SUM(Table3254[[#This Row],[50]:[54]])</f>
        <v>405</v>
      </c>
      <c r="AB69" s="8">
        <f>SUM(Table3254[[#This Row],[55]:[59]])</f>
        <v>423</v>
      </c>
      <c r="AC69" s="8">
        <f>SUM(Table3254[[#This Row],[60]:[64]])</f>
        <v>454</v>
      </c>
      <c r="AD69" s="8">
        <f>SUM(Table3254[[#This Row],[65]:[69]])</f>
        <v>422</v>
      </c>
      <c r="AE69" s="8">
        <f>SUM(Table3254[[#This Row],[70]:[74]])</f>
        <v>368</v>
      </c>
      <c r="AF69" s="8">
        <f>SUM(Table3254[[#This Row],[75]:[79]])</f>
        <v>405</v>
      </c>
      <c r="AG69" s="8">
        <f>SUM(Table3254[[#This Row],[80]:[84]])</f>
        <v>214</v>
      </c>
      <c r="AH69" s="8">
        <f>SUM(Table3254[[#This Row],[85]:[89]])</f>
        <v>163</v>
      </c>
      <c r="AI69" s="8">
        <f>Table3254[[#This Row],[90]]</f>
        <v>68</v>
      </c>
      <c r="AJ69" s="8">
        <v>43</v>
      </c>
      <c r="AK69" s="8">
        <v>40</v>
      </c>
      <c r="AL69" s="8">
        <v>48</v>
      </c>
      <c r="AM69" s="8">
        <v>52</v>
      </c>
      <c r="AN69" s="8">
        <v>59</v>
      </c>
      <c r="AO69" s="8">
        <v>63</v>
      </c>
      <c r="AP69" s="8">
        <v>57</v>
      </c>
      <c r="AQ69" s="8">
        <v>65</v>
      </c>
      <c r="AR69" s="8">
        <v>78</v>
      </c>
      <c r="AS69" s="8">
        <v>58</v>
      </c>
      <c r="AT69" s="8">
        <v>84</v>
      </c>
      <c r="AU69" s="8">
        <v>65</v>
      </c>
      <c r="AV69" s="8">
        <v>65</v>
      </c>
      <c r="AW69" s="8">
        <v>80</v>
      </c>
      <c r="AX69" s="8">
        <v>55</v>
      </c>
      <c r="AY69" s="8">
        <v>63</v>
      </c>
      <c r="AZ69" s="8">
        <v>50</v>
      </c>
      <c r="BA69" s="8">
        <v>54</v>
      </c>
      <c r="BB69" s="8">
        <v>46</v>
      </c>
      <c r="BC69" s="8">
        <v>37</v>
      </c>
      <c r="BD69" s="8">
        <v>55</v>
      </c>
      <c r="BE69" s="8">
        <v>49</v>
      </c>
      <c r="BF69" s="8">
        <v>36</v>
      </c>
      <c r="BG69" s="8">
        <v>41</v>
      </c>
      <c r="BH69" s="8">
        <v>39</v>
      </c>
      <c r="BI69" s="8">
        <v>27</v>
      </c>
      <c r="BJ69" s="8">
        <v>32</v>
      </c>
      <c r="BK69" s="8">
        <v>29</v>
      </c>
      <c r="BL69" s="8">
        <v>36</v>
      </c>
      <c r="BM69" s="8">
        <v>42</v>
      </c>
      <c r="BN69" s="8">
        <v>46</v>
      </c>
      <c r="BO69" s="8">
        <v>52</v>
      </c>
      <c r="BP69" s="8">
        <v>55</v>
      </c>
      <c r="BQ69" s="8">
        <v>43</v>
      </c>
      <c r="BR69" s="8">
        <v>57</v>
      </c>
      <c r="BS69" s="8">
        <v>60</v>
      </c>
      <c r="BT69" s="8">
        <v>76</v>
      </c>
      <c r="BU69" s="8">
        <v>63</v>
      </c>
      <c r="BV69" s="8">
        <v>68</v>
      </c>
      <c r="BW69" s="8">
        <v>56</v>
      </c>
      <c r="BX69" s="8">
        <v>57</v>
      </c>
      <c r="BY69" s="8">
        <v>72</v>
      </c>
      <c r="BZ69" s="8">
        <v>67</v>
      </c>
      <c r="CA69" s="8">
        <v>55</v>
      </c>
      <c r="CB69" s="8">
        <v>59</v>
      </c>
      <c r="CC69" s="8">
        <v>57</v>
      </c>
      <c r="CD69" s="8">
        <v>64</v>
      </c>
      <c r="CE69" s="8">
        <v>68</v>
      </c>
      <c r="CF69" s="8">
        <v>72</v>
      </c>
      <c r="CG69" s="8">
        <v>62</v>
      </c>
      <c r="CH69" s="8">
        <v>72</v>
      </c>
      <c r="CI69" s="8">
        <v>77</v>
      </c>
      <c r="CJ69" s="8">
        <v>86</v>
      </c>
      <c r="CK69" s="8">
        <v>77</v>
      </c>
      <c r="CL69" s="8">
        <v>93</v>
      </c>
      <c r="CM69" s="8">
        <v>69</v>
      </c>
      <c r="CN69" s="8">
        <v>86</v>
      </c>
      <c r="CO69" s="8">
        <v>96</v>
      </c>
      <c r="CP69" s="8">
        <v>86</v>
      </c>
      <c r="CQ69" s="8">
        <v>86</v>
      </c>
      <c r="CR69" s="8">
        <v>100</v>
      </c>
      <c r="CS69" s="8">
        <v>95</v>
      </c>
      <c r="CT69" s="8">
        <v>84</v>
      </c>
      <c r="CU69" s="8">
        <v>90</v>
      </c>
      <c r="CV69" s="8">
        <v>85</v>
      </c>
      <c r="CW69" s="8">
        <v>64</v>
      </c>
      <c r="CX69" s="8">
        <v>76</v>
      </c>
      <c r="CY69" s="8">
        <v>87</v>
      </c>
      <c r="CZ69" s="8">
        <v>92</v>
      </c>
      <c r="DA69" s="8">
        <v>103</v>
      </c>
      <c r="DB69" s="8">
        <v>62</v>
      </c>
      <c r="DC69" s="8">
        <v>81</v>
      </c>
      <c r="DD69" s="8">
        <v>76</v>
      </c>
      <c r="DE69" s="8">
        <v>71</v>
      </c>
      <c r="DF69" s="8">
        <v>78</v>
      </c>
      <c r="DG69" s="8">
        <v>92</v>
      </c>
      <c r="DH69" s="8">
        <v>97</v>
      </c>
      <c r="DI69" s="8">
        <v>67</v>
      </c>
      <c r="DJ69" s="8">
        <v>81</v>
      </c>
      <c r="DK69" s="8">
        <v>68</v>
      </c>
      <c r="DL69" s="8">
        <v>54</v>
      </c>
      <c r="DM69" s="8">
        <v>46</v>
      </c>
      <c r="DN69" s="8">
        <v>34</v>
      </c>
      <c r="DO69" s="8">
        <v>40</v>
      </c>
      <c r="DP69" s="8">
        <v>40</v>
      </c>
      <c r="DQ69" s="8">
        <v>39</v>
      </c>
      <c r="DR69" s="8">
        <v>41</v>
      </c>
      <c r="DS69" s="8">
        <v>37</v>
      </c>
      <c r="DT69" s="8">
        <v>28</v>
      </c>
      <c r="DU69" s="8">
        <v>18</v>
      </c>
      <c r="DV69" s="8">
        <v>68</v>
      </c>
      <c r="DW69" s="8">
        <f t="shared" si="0"/>
        <v>3064</v>
      </c>
      <c r="DX69" s="8">
        <f t="shared" si="1"/>
        <v>303</v>
      </c>
      <c r="DY69" s="8">
        <f t="shared" si="2"/>
        <v>1375</v>
      </c>
      <c r="DZ69" s="8">
        <f t="shared" si="3"/>
        <v>1282</v>
      </c>
    </row>
    <row r="70" spans="1:130" x14ac:dyDescent="0.2">
      <c r="A70" t="s">
        <v>210</v>
      </c>
      <c r="B70" t="s">
        <v>267</v>
      </c>
      <c r="C70" t="s">
        <v>268</v>
      </c>
      <c r="D70" s="8">
        <f>SUM(Table3254[[#This Row],[0]:[90]])</f>
        <v>5386</v>
      </c>
      <c r="E70" s="8">
        <f>SUM(Table3254[[#This Row],[0]:[15]])</f>
        <v>806</v>
      </c>
      <c r="F70" s="8">
        <f>SUM(Table3254[[#This Row],[16]:[64]])</f>
        <v>3362</v>
      </c>
      <c r="G70" s="8">
        <f>SUM(Table3254[[#This Row],[65]:[90]])</f>
        <v>1218</v>
      </c>
      <c r="H70" s="8">
        <f>SUM(Table3254[[#This Row],[85]:[90]])</f>
        <v>142</v>
      </c>
      <c r="I70" s="8">
        <f>SUM(Table3254[[#This Row],[0]:[17]])</f>
        <v>924</v>
      </c>
      <c r="J70" s="8">
        <f>SUM(Table3254[[#This Row],[18]:[64]])</f>
        <v>3244</v>
      </c>
      <c r="K70" s="8">
        <f>SUM(Table3254[[#This Row],[0]:[4]])</f>
        <v>253</v>
      </c>
      <c r="L70" s="8">
        <f>SUM(Table3254[[#This Row],[5]:[15]])</f>
        <v>553</v>
      </c>
      <c r="M70" s="8">
        <f>SUM(Table3254[[#This Row],[16]:[24]])</f>
        <v>469</v>
      </c>
      <c r="N70" s="8">
        <f>SUM(Table3254[[#This Row],[25]:[49]])</f>
        <v>1576</v>
      </c>
      <c r="O70" s="8">
        <f>SUM(Table3254[[#This Row],[50]:[64]])</f>
        <v>1317</v>
      </c>
      <c r="P70" s="8">
        <f>SUM(Table3254[[#This Row],[65]:[74]])</f>
        <v>677</v>
      </c>
      <c r="Q70" s="8">
        <f>SUM(Table3254[[#This Row],[75]:[84]])</f>
        <v>399</v>
      </c>
      <c r="R70" s="8">
        <f>SUM(Table3254[[#This Row],[5]:[9]])</f>
        <v>249</v>
      </c>
      <c r="S70" s="8">
        <f>SUM(Table3254[[#This Row],[10]:[14]])</f>
        <v>262</v>
      </c>
      <c r="T70" s="8">
        <f>SUM(Table3254[[#This Row],[15]:[19]])</f>
        <v>256</v>
      </c>
      <c r="U70" s="8">
        <f>SUM(Table3254[[#This Row],[20]:[24]])</f>
        <v>255</v>
      </c>
      <c r="V70" s="8">
        <f>SUM(Table3254[[#This Row],[25]:[29]])</f>
        <v>319</v>
      </c>
      <c r="W70" s="8">
        <f>SUM(Table3254[[#This Row],[30]:[34]])</f>
        <v>330</v>
      </c>
      <c r="X70" s="8">
        <f>SUM(Table3254[[#This Row],[35]:[39]])</f>
        <v>327</v>
      </c>
      <c r="Y70" s="8">
        <f>SUM(Table3254[[#This Row],[40]:[44]])</f>
        <v>285</v>
      </c>
      <c r="Z70" s="8">
        <f>SUM(Table3254[[#This Row],[45]:[49]])</f>
        <v>315</v>
      </c>
      <c r="AA70" s="8">
        <f>SUM(Table3254[[#This Row],[50]:[54]])</f>
        <v>403</v>
      </c>
      <c r="AB70" s="8">
        <f>SUM(Table3254[[#This Row],[55]:[59]])</f>
        <v>486</v>
      </c>
      <c r="AC70" s="8">
        <f>SUM(Table3254[[#This Row],[60]:[64]])</f>
        <v>428</v>
      </c>
      <c r="AD70" s="8">
        <f>SUM(Table3254[[#This Row],[65]:[69]])</f>
        <v>344</v>
      </c>
      <c r="AE70" s="8">
        <f>SUM(Table3254[[#This Row],[70]:[74]])</f>
        <v>333</v>
      </c>
      <c r="AF70" s="8">
        <f>SUM(Table3254[[#This Row],[75]:[79]])</f>
        <v>261</v>
      </c>
      <c r="AG70" s="8">
        <f>SUM(Table3254[[#This Row],[80]:[84]])</f>
        <v>138</v>
      </c>
      <c r="AH70" s="8">
        <f>SUM(Table3254[[#This Row],[85]:[89]])</f>
        <v>99</v>
      </c>
      <c r="AI70" s="8">
        <f>Table3254[[#This Row],[90]]</f>
        <v>43</v>
      </c>
      <c r="AJ70" s="8">
        <v>46</v>
      </c>
      <c r="AK70" s="8">
        <v>42</v>
      </c>
      <c r="AL70" s="8">
        <v>51</v>
      </c>
      <c r="AM70" s="8">
        <v>60</v>
      </c>
      <c r="AN70" s="8">
        <v>54</v>
      </c>
      <c r="AO70" s="8">
        <v>48</v>
      </c>
      <c r="AP70" s="8">
        <v>46</v>
      </c>
      <c r="AQ70" s="8">
        <v>59</v>
      </c>
      <c r="AR70" s="8">
        <v>49</v>
      </c>
      <c r="AS70" s="8">
        <v>47</v>
      </c>
      <c r="AT70" s="8">
        <v>49</v>
      </c>
      <c r="AU70" s="8">
        <v>52</v>
      </c>
      <c r="AV70" s="8">
        <v>52</v>
      </c>
      <c r="AW70" s="8">
        <v>60</v>
      </c>
      <c r="AX70" s="8">
        <v>49</v>
      </c>
      <c r="AY70" s="8">
        <v>42</v>
      </c>
      <c r="AZ70" s="8">
        <v>64</v>
      </c>
      <c r="BA70" s="8">
        <v>54</v>
      </c>
      <c r="BB70" s="8">
        <v>49</v>
      </c>
      <c r="BC70" s="8">
        <v>47</v>
      </c>
      <c r="BD70" s="8">
        <v>69</v>
      </c>
      <c r="BE70" s="8">
        <v>50</v>
      </c>
      <c r="BF70" s="8">
        <v>54</v>
      </c>
      <c r="BG70" s="8">
        <v>46</v>
      </c>
      <c r="BH70" s="8">
        <v>36</v>
      </c>
      <c r="BI70" s="8">
        <v>74</v>
      </c>
      <c r="BJ70" s="8">
        <v>57</v>
      </c>
      <c r="BK70" s="8">
        <v>54</v>
      </c>
      <c r="BL70" s="8">
        <v>62</v>
      </c>
      <c r="BM70" s="8">
        <v>72</v>
      </c>
      <c r="BN70" s="8">
        <v>54</v>
      </c>
      <c r="BO70" s="8">
        <v>66</v>
      </c>
      <c r="BP70" s="8">
        <v>60</v>
      </c>
      <c r="BQ70" s="8">
        <v>81</v>
      </c>
      <c r="BR70" s="8">
        <v>69</v>
      </c>
      <c r="BS70" s="8">
        <v>72</v>
      </c>
      <c r="BT70" s="8">
        <v>60</v>
      </c>
      <c r="BU70" s="8">
        <v>59</v>
      </c>
      <c r="BV70" s="8">
        <v>79</v>
      </c>
      <c r="BW70" s="8">
        <v>57</v>
      </c>
      <c r="BX70" s="8">
        <v>64</v>
      </c>
      <c r="BY70" s="8">
        <v>62</v>
      </c>
      <c r="BZ70" s="8">
        <v>52</v>
      </c>
      <c r="CA70" s="8">
        <v>48</v>
      </c>
      <c r="CB70" s="8">
        <v>59</v>
      </c>
      <c r="CC70" s="8">
        <v>64</v>
      </c>
      <c r="CD70" s="8">
        <v>67</v>
      </c>
      <c r="CE70" s="8">
        <v>57</v>
      </c>
      <c r="CF70" s="8">
        <v>49</v>
      </c>
      <c r="CG70" s="8">
        <v>78</v>
      </c>
      <c r="CH70" s="8">
        <v>76</v>
      </c>
      <c r="CI70" s="8">
        <v>76</v>
      </c>
      <c r="CJ70" s="8">
        <v>89</v>
      </c>
      <c r="CK70" s="8">
        <v>61</v>
      </c>
      <c r="CL70" s="8">
        <v>101</v>
      </c>
      <c r="CM70" s="8">
        <v>84</v>
      </c>
      <c r="CN70" s="8">
        <v>100</v>
      </c>
      <c r="CO70" s="8">
        <v>101</v>
      </c>
      <c r="CP70" s="8">
        <v>100</v>
      </c>
      <c r="CQ70" s="8">
        <v>101</v>
      </c>
      <c r="CR70" s="8">
        <v>81</v>
      </c>
      <c r="CS70" s="8">
        <v>90</v>
      </c>
      <c r="CT70" s="8">
        <v>87</v>
      </c>
      <c r="CU70" s="8">
        <v>83</v>
      </c>
      <c r="CV70" s="8">
        <v>87</v>
      </c>
      <c r="CW70" s="8">
        <v>89</v>
      </c>
      <c r="CX70" s="8">
        <v>71</v>
      </c>
      <c r="CY70" s="8">
        <v>66</v>
      </c>
      <c r="CZ70" s="8">
        <v>59</v>
      </c>
      <c r="DA70" s="8">
        <v>59</v>
      </c>
      <c r="DB70" s="8">
        <v>75</v>
      </c>
      <c r="DC70" s="8">
        <v>68</v>
      </c>
      <c r="DD70" s="8">
        <v>65</v>
      </c>
      <c r="DE70" s="8">
        <v>70</v>
      </c>
      <c r="DF70" s="8">
        <v>55</v>
      </c>
      <c r="DG70" s="8">
        <v>57</v>
      </c>
      <c r="DH70" s="8">
        <v>68</v>
      </c>
      <c r="DI70" s="8">
        <v>42</v>
      </c>
      <c r="DJ70" s="8">
        <v>48</v>
      </c>
      <c r="DK70" s="8">
        <v>46</v>
      </c>
      <c r="DL70" s="8">
        <v>32</v>
      </c>
      <c r="DM70" s="8">
        <v>28</v>
      </c>
      <c r="DN70" s="8">
        <v>24</v>
      </c>
      <c r="DO70" s="8">
        <v>25</v>
      </c>
      <c r="DP70" s="8">
        <v>29</v>
      </c>
      <c r="DQ70" s="8">
        <v>17</v>
      </c>
      <c r="DR70" s="8">
        <v>25</v>
      </c>
      <c r="DS70" s="8">
        <v>23</v>
      </c>
      <c r="DT70" s="8">
        <v>17</v>
      </c>
      <c r="DU70" s="8">
        <v>17</v>
      </c>
      <c r="DV70" s="8">
        <v>43</v>
      </c>
      <c r="DW70" s="8">
        <f t="shared" ref="DW70:DW120" si="4">F70</f>
        <v>3362</v>
      </c>
      <c r="DX70" s="8">
        <f t="shared" ref="DX70:DX120" si="5">SUM(BB70:BH70)</f>
        <v>351</v>
      </c>
      <c r="DY70" s="8">
        <f t="shared" ref="DY70:DY120" si="6">SUM(BI70:CG70)</f>
        <v>1576</v>
      </c>
      <c r="DZ70" s="8">
        <f t="shared" ref="DZ70:DZ120" si="7">SUM(CH70:CV70)</f>
        <v>1317</v>
      </c>
    </row>
    <row r="71" spans="1:130" x14ac:dyDescent="0.2">
      <c r="A71" t="s">
        <v>210</v>
      </c>
      <c r="B71" t="s">
        <v>269</v>
      </c>
      <c r="C71" t="s">
        <v>270</v>
      </c>
      <c r="D71" s="8">
        <f>SUM(Table3254[[#This Row],[0]:[90]])</f>
        <v>8452</v>
      </c>
      <c r="E71" s="8">
        <f>SUM(Table3254[[#This Row],[0]:[15]])</f>
        <v>1076</v>
      </c>
      <c r="F71" s="8">
        <f>SUM(Table3254[[#This Row],[16]:[64]])</f>
        <v>4967</v>
      </c>
      <c r="G71" s="8">
        <f>SUM(Table3254[[#This Row],[65]:[90]])</f>
        <v>2409</v>
      </c>
      <c r="H71" s="8">
        <f>SUM(Table3254[[#This Row],[85]:[90]])</f>
        <v>275</v>
      </c>
      <c r="I71" s="8">
        <f>SUM(Table3254[[#This Row],[0]:[17]])</f>
        <v>1223</v>
      </c>
      <c r="J71" s="8">
        <f>SUM(Table3254[[#This Row],[18]:[64]])</f>
        <v>4820</v>
      </c>
      <c r="K71" s="8">
        <f>SUM(Table3254[[#This Row],[0]:[4]])</f>
        <v>263</v>
      </c>
      <c r="L71" s="8">
        <f>SUM(Table3254[[#This Row],[5]:[15]])</f>
        <v>813</v>
      </c>
      <c r="M71" s="8">
        <f>SUM(Table3254[[#This Row],[16]:[24]])</f>
        <v>840</v>
      </c>
      <c r="N71" s="8">
        <f>SUM(Table3254[[#This Row],[25]:[49]])</f>
        <v>1935</v>
      </c>
      <c r="O71" s="8">
        <f>SUM(Table3254[[#This Row],[50]:[64]])</f>
        <v>2192</v>
      </c>
      <c r="P71" s="8">
        <f>SUM(Table3254[[#This Row],[65]:[74]])</f>
        <v>1260</v>
      </c>
      <c r="Q71" s="8">
        <f>SUM(Table3254[[#This Row],[75]:[84]])</f>
        <v>874</v>
      </c>
      <c r="R71" s="8">
        <f>SUM(Table3254[[#This Row],[5]:[9]])</f>
        <v>330</v>
      </c>
      <c r="S71" s="8">
        <f>SUM(Table3254[[#This Row],[10]:[14]])</f>
        <v>414</v>
      </c>
      <c r="T71" s="8">
        <f>SUM(Table3254[[#This Row],[15]:[19]])</f>
        <v>412</v>
      </c>
      <c r="U71" s="8">
        <f>SUM(Table3254[[#This Row],[20]:[24]])</f>
        <v>497</v>
      </c>
      <c r="V71" s="8">
        <f>SUM(Table3254[[#This Row],[25]:[29]])</f>
        <v>433</v>
      </c>
      <c r="W71" s="8">
        <f>SUM(Table3254[[#This Row],[30]:[34]])</f>
        <v>343</v>
      </c>
      <c r="X71" s="8">
        <f>SUM(Table3254[[#This Row],[35]:[39]])</f>
        <v>337</v>
      </c>
      <c r="Y71" s="8">
        <f>SUM(Table3254[[#This Row],[40]:[44]])</f>
        <v>415</v>
      </c>
      <c r="Z71" s="8">
        <f>SUM(Table3254[[#This Row],[45]:[49]])</f>
        <v>407</v>
      </c>
      <c r="AA71" s="8">
        <f>SUM(Table3254[[#This Row],[50]:[54]])</f>
        <v>656</v>
      </c>
      <c r="AB71" s="8">
        <f>SUM(Table3254[[#This Row],[55]:[59]])</f>
        <v>738</v>
      </c>
      <c r="AC71" s="8">
        <f>SUM(Table3254[[#This Row],[60]:[64]])</f>
        <v>798</v>
      </c>
      <c r="AD71" s="8">
        <f>SUM(Table3254[[#This Row],[65]:[69]])</f>
        <v>635</v>
      </c>
      <c r="AE71" s="8">
        <f>SUM(Table3254[[#This Row],[70]:[74]])</f>
        <v>625</v>
      </c>
      <c r="AF71" s="8">
        <f>SUM(Table3254[[#This Row],[75]:[79]])</f>
        <v>542</v>
      </c>
      <c r="AG71" s="8">
        <f>SUM(Table3254[[#This Row],[80]:[84]])</f>
        <v>332</v>
      </c>
      <c r="AH71" s="8">
        <f>SUM(Table3254[[#This Row],[85]:[89]])</f>
        <v>173</v>
      </c>
      <c r="AI71" s="8">
        <f>Table3254[[#This Row],[90]]</f>
        <v>102</v>
      </c>
      <c r="AJ71" s="8">
        <v>58</v>
      </c>
      <c r="AK71" s="8">
        <v>38</v>
      </c>
      <c r="AL71" s="8">
        <v>57</v>
      </c>
      <c r="AM71" s="8">
        <v>58</v>
      </c>
      <c r="AN71" s="8">
        <v>52</v>
      </c>
      <c r="AO71" s="8">
        <v>47</v>
      </c>
      <c r="AP71" s="8">
        <v>66</v>
      </c>
      <c r="AQ71" s="8">
        <v>62</v>
      </c>
      <c r="AR71" s="8">
        <v>70</v>
      </c>
      <c r="AS71" s="8">
        <v>85</v>
      </c>
      <c r="AT71" s="8">
        <v>77</v>
      </c>
      <c r="AU71" s="8">
        <v>71</v>
      </c>
      <c r="AV71" s="8">
        <v>84</v>
      </c>
      <c r="AW71" s="8">
        <v>89</v>
      </c>
      <c r="AX71" s="8">
        <v>93</v>
      </c>
      <c r="AY71" s="8">
        <v>69</v>
      </c>
      <c r="AZ71" s="8">
        <v>86</v>
      </c>
      <c r="BA71" s="8">
        <v>61</v>
      </c>
      <c r="BB71" s="8">
        <v>89</v>
      </c>
      <c r="BC71" s="8">
        <v>107</v>
      </c>
      <c r="BD71" s="8">
        <v>130</v>
      </c>
      <c r="BE71" s="8">
        <v>102</v>
      </c>
      <c r="BF71" s="8">
        <v>108</v>
      </c>
      <c r="BG71" s="8">
        <v>78</v>
      </c>
      <c r="BH71" s="8">
        <v>79</v>
      </c>
      <c r="BI71" s="8">
        <v>93</v>
      </c>
      <c r="BJ71" s="8">
        <v>94</v>
      </c>
      <c r="BK71" s="8">
        <v>87</v>
      </c>
      <c r="BL71" s="8">
        <v>97</v>
      </c>
      <c r="BM71" s="8">
        <v>62</v>
      </c>
      <c r="BN71" s="8">
        <v>60</v>
      </c>
      <c r="BO71" s="8">
        <v>77</v>
      </c>
      <c r="BP71" s="8">
        <v>59</v>
      </c>
      <c r="BQ71" s="8">
        <v>68</v>
      </c>
      <c r="BR71" s="8">
        <v>79</v>
      </c>
      <c r="BS71" s="8">
        <v>67</v>
      </c>
      <c r="BT71" s="8">
        <v>68</v>
      </c>
      <c r="BU71" s="8">
        <v>83</v>
      </c>
      <c r="BV71" s="8">
        <v>56</v>
      </c>
      <c r="BW71" s="8">
        <v>63</v>
      </c>
      <c r="BX71" s="8">
        <v>73</v>
      </c>
      <c r="BY71" s="8">
        <v>74</v>
      </c>
      <c r="BZ71" s="8">
        <v>89</v>
      </c>
      <c r="CA71" s="8">
        <v>73</v>
      </c>
      <c r="CB71" s="8">
        <v>106</v>
      </c>
      <c r="CC71" s="8">
        <v>72</v>
      </c>
      <c r="CD71" s="8">
        <v>80</v>
      </c>
      <c r="CE71" s="8">
        <v>82</v>
      </c>
      <c r="CF71" s="8">
        <v>74</v>
      </c>
      <c r="CG71" s="8">
        <v>99</v>
      </c>
      <c r="CH71" s="8">
        <v>131</v>
      </c>
      <c r="CI71" s="8">
        <v>123</v>
      </c>
      <c r="CJ71" s="8">
        <v>144</v>
      </c>
      <c r="CK71" s="8">
        <v>134</v>
      </c>
      <c r="CL71" s="8">
        <v>124</v>
      </c>
      <c r="CM71" s="8">
        <v>142</v>
      </c>
      <c r="CN71" s="8">
        <v>139</v>
      </c>
      <c r="CO71" s="8">
        <v>159</v>
      </c>
      <c r="CP71" s="8">
        <v>146</v>
      </c>
      <c r="CQ71" s="8">
        <v>152</v>
      </c>
      <c r="CR71" s="8">
        <v>144</v>
      </c>
      <c r="CS71" s="8">
        <v>174</v>
      </c>
      <c r="CT71" s="8">
        <v>179</v>
      </c>
      <c r="CU71" s="8">
        <v>151</v>
      </c>
      <c r="CV71" s="8">
        <v>150</v>
      </c>
      <c r="CW71" s="8">
        <v>115</v>
      </c>
      <c r="CX71" s="8">
        <v>129</v>
      </c>
      <c r="CY71" s="8">
        <v>137</v>
      </c>
      <c r="CZ71" s="8">
        <v>119</v>
      </c>
      <c r="DA71" s="8">
        <v>135</v>
      </c>
      <c r="DB71" s="8">
        <v>146</v>
      </c>
      <c r="DC71" s="8">
        <v>119</v>
      </c>
      <c r="DD71" s="8">
        <v>128</v>
      </c>
      <c r="DE71" s="8">
        <v>97</v>
      </c>
      <c r="DF71" s="8">
        <v>135</v>
      </c>
      <c r="DG71" s="8">
        <v>131</v>
      </c>
      <c r="DH71" s="8">
        <v>127</v>
      </c>
      <c r="DI71" s="8">
        <v>89</v>
      </c>
      <c r="DJ71" s="8">
        <v>101</v>
      </c>
      <c r="DK71" s="8">
        <v>94</v>
      </c>
      <c r="DL71" s="8">
        <v>77</v>
      </c>
      <c r="DM71" s="8">
        <v>68</v>
      </c>
      <c r="DN71" s="8">
        <v>65</v>
      </c>
      <c r="DO71" s="8">
        <v>62</v>
      </c>
      <c r="DP71" s="8">
        <v>60</v>
      </c>
      <c r="DQ71" s="8">
        <v>49</v>
      </c>
      <c r="DR71" s="8">
        <v>47</v>
      </c>
      <c r="DS71" s="8">
        <v>26</v>
      </c>
      <c r="DT71" s="8">
        <v>26</v>
      </c>
      <c r="DU71" s="8">
        <v>25</v>
      </c>
      <c r="DV71" s="8">
        <v>102</v>
      </c>
      <c r="DW71" s="8">
        <f t="shared" si="4"/>
        <v>4967</v>
      </c>
      <c r="DX71" s="8">
        <f t="shared" si="5"/>
        <v>693</v>
      </c>
      <c r="DY71" s="8">
        <f t="shared" si="6"/>
        <v>1935</v>
      </c>
      <c r="DZ71" s="8">
        <f t="shared" si="7"/>
        <v>2192</v>
      </c>
    </row>
    <row r="72" spans="1:130" x14ac:dyDescent="0.2">
      <c r="A72" t="s">
        <v>210</v>
      </c>
      <c r="B72" t="s">
        <v>271</v>
      </c>
      <c r="C72" t="s">
        <v>272</v>
      </c>
      <c r="D72" s="8">
        <f>SUM(Table3254[[#This Row],[0]:[90]])</f>
        <v>9799</v>
      </c>
      <c r="E72" s="8">
        <f>SUM(Table3254[[#This Row],[0]:[15]])</f>
        <v>1483</v>
      </c>
      <c r="F72" s="8">
        <f>SUM(Table3254[[#This Row],[16]:[64]])</f>
        <v>5813</v>
      </c>
      <c r="G72" s="8">
        <f>SUM(Table3254[[#This Row],[65]:[90]])</f>
        <v>2503</v>
      </c>
      <c r="H72" s="8">
        <f>SUM(Table3254[[#This Row],[85]:[90]])</f>
        <v>328</v>
      </c>
      <c r="I72" s="8">
        <f>SUM(Table3254[[#This Row],[0]:[17]])</f>
        <v>1753</v>
      </c>
      <c r="J72" s="8">
        <f>SUM(Table3254[[#This Row],[18]:[64]])</f>
        <v>5543</v>
      </c>
      <c r="K72" s="8">
        <f>SUM(Table3254[[#This Row],[0]:[4]])</f>
        <v>370</v>
      </c>
      <c r="L72" s="8">
        <f>SUM(Table3254[[#This Row],[5]:[15]])</f>
        <v>1113</v>
      </c>
      <c r="M72" s="8">
        <f>SUM(Table3254[[#This Row],[16]:[24]])</f>
        <v>923</v>
      </c>
      <c r="N72" s="8">
        <f>SUM(Table3254[[#This Row],[25]:[49]])</f>
        <v>2683</v>
      </c>
      <c r="O72" s="8">
        <f>SUM(Table3254[[#This Row],[50]:[64]])</f>
        <v>2207</v>
      </c>
      <c r="P72" s="8">
        <f>SUM(Table3254[[#This Row],[65]:[74]])</f>
        <v>1337</v>
      </c>
      <c r="Q72" s="8">
        <f>SUM(Table3254[[#This Row],[75]:[84]])</f>
        <v>838</v>
      </c>
      <c r="R72" s="8">
        <f>SUM(Table3254[[#This Row],[5]:[9]])</f>
        <v>472</v>
      </c>
      <c r="S72" s="8">
        <f>SUM(Table3254[[#This Row],[10]:[14]])</f>
        <v>530</v>
      </c>
      <c r="T72" s="8">
        <f>SUM(Table3254[[#This Row],[15]:[19]])</f>
        <v>587</v>
      </c>
      <c r="U72" s="8">
        <f>SUM(Table3254[[#This Row],[20]:[24]])</f>
        <v>447</v>
      </c>
      <c r="V72" s="8">
        <f>SUM(Table3254[[#This Row],[25]:[29]])</f>
        <v>521</v>
      </c>
      <c r="W72" s="8">
        <f>SUM(Table3254[[#This Row],[30]:[34]])</f>
        <v>470</v>
      </c>
      <c r="X72" s="8">
        <f>SUM(Table3254[[#This Row],[35]:[39]])</f>
        <v>561</v>
      </c>
      <c r="Y72" s="8">
        <f>SUM(Table3254[[#This Row],[40]:[44]])</f>
        <v>539</v>
      </c>
      <c r="Z72" s="8">
        <f>SUM(Table3254[[#This Row],[45]:[49]])</f>
        <v>592</v>
      </c>
      <c r="AA72" s="8">
        <f>SUM(Table3254[[#This Row],[50]:[54]])</f>
        <v>723</v>
      </c>
      <c r="AB72" s="8">
        <f>SUM(Table3254[[#This Row],[55]:[59]])</f>
        <v>782</v>
      </c>
      <c r="AC72" s="8">
        <f>SUM(Table3254[[#This Row],[60]:[64]])</f>
        <v>702</v>
      </c>
      <c r="AD72" s="8">
        <f>SUM(Table3254[[#This Row],[65]:[69]])</f>
        <v>670</v>
      </c>
      <c r="AE72" s="8">
        <f>SUM(Table3254[[#This Row],[70]:[74]])</f>
        <v>667</v>
      </c>
      <c r="AF72" s="8">
        <f>SUM(Table3254[[#This Row],[75]:[79]])</f>
        <v>552</v>
      </c>
      <c r="AG72" s="8">
        <f>SUM(Table3254[[#This Row],[80]:[84]])</f>
        <v>286</v>
      </c>
      <c r="AH72" s="8">
        <f>SUM(Table3254[[#This Row],[85]:[89]])</f>
        <v>235</v>
      </c>
      <c r="AI72" s="8">
        <f>Table3254[[#This Row],[90]]</f>
        <v>93</v>
      </c>
      <c r="AJ72" s="8">
        <v>62</v>
      </c>
      <c r="AK72" s="8">
        <v>65</v>
      </c>
      <c r="AL72" s="8">
        <v>85</v>
      </c>
      <c r="AM72" s="8">
        <v>82</v>
      </c>
      <c r="AN72" s="8">
        <v>76</v>
      </c>
      <c r="AO72" s="8">
        <v>87</v>
      </c>
      <c r="AP72" s="8">
        <v>92</v>
      </c>
      <c r="AQ72" s="8">
        <v>90</v>
      </c>
      <c r="AR72" s="8">
        <v>93</v>
      </c>
      <c r="AS72" s="8">
        <v>110</v>
      </c>
      <c r="AT72" s="8">
        <v>105</v>
      </c>
      <c r="AU72" s="8">
        <v>109</v>
      </c>
      <c r="AV72" s="8">
        <v>95</v>
      </c>
      <c r="AW72" s="8">
        <v>117</v>
      </c>
      <c r="AX72" s="8">
        <v>104</v>
      </c>
      <c r="AY72" s="8">
        <v>111</v>
      </c>
      <c r="AZ72" s="8">
        <v>137</v>
      </c>
      <c r="BA72" s="8">
        <v>133</v>
      </c>
      <c r="BB72" s="8">
        <v>96</v>
      </c>
      <c r="BC72" s="8">
        <v>110</v>
      </c>
      <c r="BD72" s="8">
        <v>116</v>
      </c>
      <c r="BE72" s="8">
        <v>88</v>
      </c>
      <c r="BF72" s="8">
        <v>98</v>
      </c>
      <c r="BG72" s="8">
        <v>65</v>
      </c>
      <c r="BH72" s="8">
        <v>80</v>
      </c>
      <c r="BI72" s="8">
        <v>116</v>
      </c>
      <c r="BJ72" s="8">
        <v>110</v>
      </c>
      <c r="BK72" s="8">
        <v>91</v>
      </c>
      <c r="BL72" s="8">
        <v>97</v>
      </c>
      <c r="BM72" s="8">
        <v>107</v>
      </c>
      <c r="BN72" s="8">
        <v>101</v>
      </c>
      <c r="BO72" s="8">
        <v>89</v>
      </c>
      <c r="BP72" s="8">
        <v>86</v>
      </c>
      <c r="BQ72" s="8">
        <v>88</v>
      </c>
      <c r="BR72" s="8">
        <v>106</v>
      </c>
      <c r="BS72" s="8">
        <v>108</v>
      </c>
      <c r="BT72" s="8">
        <v>119</v>
      </c>
      <c r="BU72" s="8">
        <v>102</v>
      </c>
      <c r="BV72" s="8">
        <v>108</v>
      </c>
      <c r="BW72" s="8">
        <v>124</v>
      </c>
      <c r="BX72" s="8">
        <v>109</v>
      </c>
      <c r="BY72" s="8">
        <v>106</v>
      </c>
      <c r="BZ72" s="8">
        <v>107</v>
      </c>
      <c r="CA72" s="8">
        <v>111</v>
      </c>
      <c r="CB72" s="8">
        <v>106</v>
      </c>
      <c r="CC72" s="8">
        <v>107</v>
      </c>
      <c r="CD72" s="8">
        <v>107</v>
      </c>
      <c r="CE72" s="8">
        <v>106</v>
      </c>
      <c r="CF72" s="8">
        <v>129</v>
      </c>
      <c r="CG72" s="8">
        <v>143</v>
      </c>
      <c r="CH72" s="8">
        <v>117</v>
      </c>
      <c r="CI72" s="8">
        <v>154</v>
      </c>
      <c r="CJ72" s="8">
        <v>150</v>
      </c>
      <c r="CK72" s="8">
        <v>150</v>
      </c>
      <c r="CL72" s="8">
        <v>152</v>
      </c>
      <c r="CM72" s="8">
        <v>153</v>
      </c>
      <c r="CN72" s="8">
        <v>173</v>
      </c>
      <c r="CO72" s="8">
        <v>137</v>
      </c>
      <c r="CP72" s="8">
        <v>152</v>
      </c>
      <c r="CQ72" s="8">
        <v>167</v>
      </c>
      <c r="CR72" s="8">
        <v>151</v>
      </c>
      <c r="CS72" s="8">
        <v>138</v>
      </c>
      <c r="CT72" s="8">
        <v>126</v>
      </c>
      <c r="CU72" s="8">
        <v>132</v>
      </c>
      <c r="CV72" s="8">
        <v>155</v>
      </c>
      <c r="CW72" s="8">
        <v>144</v>
      </c>
      <c r="CX72" s="8">
        <v>142</v>
      </c>
      <c r="CY72" s="8">
        <v>123</v>
      </c>
      <c r="CZ72" s="8">
        <v>124</v>
      </c>
      <c r="DA72" s="8">
        <v>137</v>
      </c>
      <c r="DB72" s="8">
        <v>142</v>
      </c>
      <c r="DC72" s="8">
        <v>146</v>
      </c>
      <c r="DD72" s="8">
        <v>126</v>
      </c>
      <c r="DE72" s="8">
        <v>118</v>
      </c>
      <c r="DF72" s="8">
        <v>135</v>
      </c>
      <c r="DG72" s="8">
        <v>116</v>
      </c>
      <c r="DH72" s="8">
        <v>142</v>
      </c>
      <c r="DI72" s="8">
        <v>116</v>
      </c>
      <c r="DJ72" s="8">
        <v>79</v>
      </c>
      <c r="DK72" s="8">
        <v>99</v>
      </c>
      <c r="DL72" s="8">
        <v>67</v>
      </c>
      <c r="DM72" s="8">
        <v>69</v>
      </c>
      <c r="DN72" s="8">
        <v>52</v>
      </c>
      <c r="DO72" s="8">
        <v>57</v>
      </c>
      <c r="DP72" s="8">
        <v>41</v>
      </c>
      <c r="DQ72" s="8">
        <v>73</v>
      </c>
      <c r="DR72" s="8">
        <v>59</v>
      </c>
      <c r="DS72" s="8">
        <v>38</v>
      </c>
      <c r="DT72" s="8">
        <v>35</v>
      </c>
      <c r="DU72" s="8">
        <v>30</v>
      </c>
      <c r="DV72" s="8">
        <v>93</v>
      </c>
      <c r="DW72" s="8">
        <f t="shared" si="4"/>
        <v>5813</v>
      </c>
      <c r="DX72" s="8">
        <f t="shared" si="5"/>
        <v>653</v>
      </c>
      <c r="DY72" s="8">
        <f t="shared" si="6"/>
        <v>2683</v>
      </c>
      <c r="DZ72" s="8">
        <f t="shared" si="7"/>
        <v>2207</v>
      </c>
    </row>
    <row r="73" spans="1:130" x14ac:dyDescent="0.2">
      <c r="A73" t="s">
        <v>210</v>
      </c>
      <c r="B73" t="s">
        <v>273</v>
      </c>
      <c r="C73" t="s">
        <v>274</v>
      </c>
      <c r="D73" s="8">
        <f>SUM(Table3254[[#This Row],[0]:[90]])</f>
        <v>10884</v>
      </c>
      <c r="E73" s="8">
        <f>SUM(Table3254[[#This Row],[0]:[15]])</f>
        <v>1910</v>
      </c>
      <c r="F73" s="8">
        <f>SUM(Table3254[[#This Row],[16]:[64]])</f>
        <v>6803</v>
      </c>
      <c r="G73" s="8">
        <f>SUM(Table3254[[#This Row],[65]:[90]])</f>
        <v>2171</v>
      </c>
      <c r="H73" s="8">
        <f>SUM(Table3254[[#This Row],[85]:[90]])</f>
        <v>238</v>
      </c>
      <c r="I73" s="8">
        <f>SUM(Table3254[[#This Row],[0]:[17]])</f>
        <v>2176</v>
      </c>
      <c r="J73" s="8">
        <f>SUM(Table3254[[#This Row],[18]:[64]])</f>
        <v>6537</v>
      </c>
      <c r="K73" s="8">
        <f>SUM(Table3254[[#This Row],[0]:[4]])</f>
        <v>522</v>
      </c>
      <c r="L73" s="8">
        <f>SUM(Table3254[[#This Row],[5]:[15]])</f>
        <v>1388</v>
      </c>
      <c r="M73" s="8">
        <f>SUM(Table3254[[#This Row],[16]:[24]])</f>
        <v>1050</v>
      </c>
      <c r="N73" s="8">
        <f>SUM(Table3254[[#This Row],[25]:[49]])</f>
        <v>3397</v>
      </c>
      <c r="O73" s="8">
        <f>SUM(Table3254[[#This Row],[50]:[64]])</f>
        <v>2356</v>
      </c>
      <c r="P73" s="8">
        <f>SUM(Table3254[[#This Row],[65]:[74]])</f>
        <v>1151</v>
      </c>
      <c r="Q73" s="8">
        <f>SUM(Table3254[[#This Row],[75]:[84]])</f>
        <v>782</v>
      </c>
      <c r="R73" s="8">
        <f>SUM(Table3254[[#This Row],[5]:[9]])</f>
        <v>571</v>
      </c>
      <c r="S73" s="8">
        <f>SUM(Table3254[[#This Row],[10]:[14]])</f>
        <v>684</v>
      </c>
      <c r="T73" s="8">
        <f>SUM(Table3254[[#This Row],[15]:[19]])</f>
        <v>640</v>
      </c>
      <c r="U73" s="8">
        <f>SUM(Table3254[[#This Row],[20]:[24]])</f>
        <v>543</v>
      </c>
      <c r="V73" s="8">
        <f>SUM(Table3254[[#This Row],[25]:[29]])</f>
        <v>661</v>
      </c>
      <c r="W73" s="8">
        <f>SUM(Table3254[[#This Row],[30]:[34]])</f>
        <v>703</v>
      </c>
      <c r="X73" s="8">
        <f>SUM(Table3254[[#This Row],[35]:[39]])</f>
        <v>734</v>
      </c>
      <c r="Y73" s="8">
        <f>SUM(Table3254[[#This Row],[40]:[44]])</f>
        <v>688</v>
      </c>
      <c r="Z73" s="8">
        <f>SUM(Table3254[[#This Row],[45]:[49]])</f>
        <v>611</v>
      </c>
      <c r="AA73" s="8">
        <f>SUM(Table3254[[#This Row],[50]:[54]])</f>
        <v>732</v>
      </c>
      <c r="AB73" s="8">
        <f>SUM(Table3254[[#This Row],[55]:[59]])</f>
        <v>856</v>
      </c>
      <c r="AC73" s="8">
        <f>SUM(Table3254[[#This Row],[60]:[64]])</f>
        <v>768</v>
      </c>
      <c r="AD73" s="8">
        <f>SUM(Table3254[[#This Row],[65]:[69]])</f>
        <v>631</v>
      </c>
      <c r="AE73" s="8">
        <f>SUM(Table3254[[#This Row],[70]:[74]])</f>
        <v>520</v>
      </c>
      <c r="AF73" s="8">
        <f>SUM(Table3254[[#This Row],[75]:[79]])</f>
        <v>483</v>
      </c>
      <c r="AG73" s="8">
        <f>SUM(Table3254[[#This Row],[80]:[84]])</f>
        <v>299</v>
      </c>
      <c r="AH73" s="8">
        <f>SUM(Table3254[[#This Row],[85]:[89]])</f>
        <v>150</v>
      </c>
      <c r="AI73" s="8">
        <f>Table3254[[#This Row],[90]]</f>
        <v>88</v>
      </c>
      <c r="AJ73" s="8">
        <v>97</v>
      </c>
      <c r="AK73" s="8">
        <v>102</v>
      </c>
      <c r="AL73" s="8">
        <v>99</v>
      </c>
      <c r="AM73" s="8">
        <v>106</v>
      </c>
      <c r="AN73" s="8">
        <v>118</v>
      </c>
      <c r="AO73" s="8">
        <v>95</v>
      </c>
      <c r="AP73" s="8">
        <v>94</v>
      </c>
      <c r="AQ73" s="8">
        <v>116</v>
      </c>
      <c r="AR73" s="8">
        <v>140</v>
      </c>
      <c r="AS73" s="8">
        <v>126</v>
      </c>
      <c r="AT73" s="8">
        <v>147</v>
      </c>
      <c r="AU73" s="8">
        <v>125</v>
      </c>
      <c r="AV73" s="8">
        <v>149</v>
      </c>
      <c r="AW73" s="8">
        <v>124</v>
      </c>
      <c r="AX73" s="8">
        <v>139</v>
      </c>
      <c r="AY73" s="8">
        <v>133</v>
      </c>
      <c r="AZ73" s="8">
        <v>129</v>
      </c>
      <c r="BA73" s="8">
        <v>137</v>
      </c>
      <c r="BB73" s="8">
        <v>129</v>
      </c>
      <c r="BC73" s="8">
        <v>112</v>
      </c>
      <c r="BD73" s="8">
        <v>129</v>
      </c>
      <c r="BE73" s="8">
        <v>110</v>
      </c>
      <c r="BF73" s="8">
        <v>97</v>
      </c>
      <c r="BG73" s="8">
        <v>99</v>
      </c>
      <c r="BH73" s="8">
        <v>108</v>
      </c>
      <c r="BI73" s="8">
        <v>125</v>
      </c>
      <c r="BJ73" s="8">
        <v>117</v>
      </c>
      <c r="BK73" s="8">
        <v>130</v>
      </c>
      <c r="BL73" s="8">
        <v>170</v>
      </c>
      <c r="BM73" s="8">
        <v>119</v>
      </c>
      <c r="BN73" s="8">
        <v>142</v>
      </c>
      <c r="BO73" s="8">
        <v>136</v>
      </c>
      <c r="BP73" s="8">
        <v>137</v>
      </c>
      <c r="BQ73" s="8">
        <v>126</v>
      </c>
      <c r="BR73" s="8">
        <v>162</v>
      </c>
      <c r="BS73" s="8">
        <v>141</v>
      </c>
      <c r="BT73" s="8">
        <v>138</v>
      </c>
      <c r="BU73" s="8">
        <v>153</v>
      </c>
      <c r="BV73" s="8">
        <v>146</v>
      </c>
      <c r="BW73" s="8">
        <v>156</v>
      </c>
      <c r="BX73" s="8">
        <v>140</v>
      </c>
      <c r="BY73" s="8">
        <v>139</v>
      </c>
      <c r="BZ73" s="8">
        <v>147</v>
      </c>
      <c r="CA73" s="8">
        <v>133</v>
      </c>
      <c r="CB73" s="8">
        <v>129</v>
      </c>
      <c r="CC73" s="8">
        <v>119</v>
      </c>
      <c r="CD73" s="8">
        <v>106</v>
      </c>
      <c r="CE73" s="8">
        <v>122</v>
      </c>
      <c r="CF73" s="8">
        <v>129</v>
      </c>
      <c r="CG73" s="8">
        <v>135</v>
      </c>
      <c r="CH73" s="8">
        <v>138</v>
      </c>
      <c r="CI73" s="8">
        <v>168</v>
      </c>
      <c r="CJ73" s="8">
        <v>151</v>
      </c>
      <c r="CK73" s="8">
        <v>128</v>
      </c>
      <c r="CL73" s="8">
        <v>147</v>
      </c>
      <c r="CM73" s="8">
        <v>172</v>
      </c>
      <c r="CN73" s="8">
        <v>169</v>
      </c>
      <c r="CO73" s="8">
        <v>178</v>
      </c>
      <c r="CP73" s="8">
        <v>171</v>
      </c>
      <c r="CQ73" s="8">
        <v>166</v>
      </c>
      <c r="CR73" s="8">
        <v>153</v>
      </c>
      <c r="CS73" s="8">
        <v>168</v>
      </c>
      <c r="CT73" s="8">
        <v>154</v>
      </c>
      <c r="CU73" s="8">
        <v>152</v>
      </c>
      <c r="CV73" s="8">
        <v>141</v>
      </c>
      <c r="CW73" s="8">
        <v>149</v>
      </c>
      <c r="CX73" s="8">
        <v>118</v>
      </c>
      <c r="CY73" s="8">
        <v>129</v>
      </c>
      <c r="CZ73" s="8">
        <v>113</v>
      </c>
      <c r="DA73" s="8">
        <v>122</v>
      </c>
      <c r="DB73" s="8">
        <v>107</v>
      </c>
      <c r="DC73" s="8">
        <v>97</v>
      </c>
      <c r="DD73" s="8">
        <v>114</v>
      </c>
      <c r="DE73" s="8">
        <v>98</v>
      </c>
      <c r="DF73" s="8">
        <v>104</v>
      </c>
      <c r="DG73" s="8">
        <v>111</v>
      </c>
      <c r="DH73" s="8">
        <v>116</v>
      </c>
      <c r="DI73" s="8">
        <v>74</v>
      </c>
      <c r="DJ73" s="8">
        <v>99</v>
      </c>
      <c r="DK73" s="8">
        <v>83</v>
      </c>
      <c r="DL73" s="8">
        <v>68</v>
      </c>
      <c r="DM73" s="8">
        <v>69</v>
      </c>
      <c r="DN73" s="8">
        <v>45</v>
      </c>
      <c r="DO73" s="8">
        <v>52</v>
      </c>
      <c r="DP73" s="8">
        <v>65</v>
      </c>
      <c r="DQ73" s="8">
        <v>46</v>
      </c>
      <c r="DR73" s="8">
        <v>34</v>
      </c>
      <c r="DS73" s="8">
        <v>33</v>
      </c>
      <c r="DT73" s="8">
        <v>28</v>
      </c>
      <c r="DU73" s="8">
        <v>9</v>
      </c>
      <c r="DV73" s="8">
        <v>88</v>
      </c>
      <c r="DW73" s="8">
        <f t="shared" si="4"/>
        <v>6803</v>
      </c>
      <c r="DX73" s="8">
        <f t="shared" si="5"/>
        <v>784</v>
      </c>
      <c r="DY73" s="8">
        <f t="shared" si="6"/>
        <v>3397</v>
      </c>
      <c r="DZ73" s="8">
        <f t="shared" si="7"/>
        <v>2356</v>
      </c>
    </row>
    <row r="74" spans="1:130" x14ac:dyDescent="0.2">
      <c r="A74" t="s">
        <v>210</v>
      </c>
      <c r="B74" t="s">
        <v>275</v>
      </c>
      <c r="C74" t="s">
        <v>276</v>
      </c>
      <c r="D74" s="8">
        <f>SUM(Table3254[[#This Row],[0]:[90]])</f>
        <v>15011</v>
      </c>
      <c r="E74" s="8">
        <f>SUM(Table3254[[#This Row],[0]:[15]])</f>
        <v>1382</v>
      </c>
      <c r="F74" s="8">
        <f>SUM(Table3254[[#This Row],[16]:[64]])</f>
        <v>12300</v>
      </c>
      <c r="G74" s="8">
        <f>SUM(Table3254[[#This Row],[65]:[90]])</f>
        <v>1329</v>
      </c>
      <c r="H74" s="8">
        <f>SUM(Table3254[[#This Row],[85]:[90]])</f>
        <v>144</v>
      </c>
      <c r="I74" s="8">
        <f>SUM(Table3254[[#This Row],[0]:[17]])</f>
        <v>1672</v>
      </c>
      <c r="J74" s="8">
        <f>SUM(Table3254[[#This Row],[18]:[64]])</f>
        <v>12010</v>
      </c>
      <c r="K74" s="8">
        <f>SUM(Table3254[[#This Row],[0]:[4]])</f>
        <v>267</v>
      </c>
      <c r="L74" s="8">
        <f>SUM(Table3254[[#This Row],[5]:[15]])</f>
        <v>1115</v>
      </c>
      <c r="M74" s="8">
        <f>SUM(Table3254[[#This Row],[16]:[24]])</f>
        <v>8570</v>
      </c>
      <c r="N74" s="8">
        <f>SUM(Table3254[[#This Row],[25]:[49]])</f>
        <v>2389</v>
      </c>
      <c r="O74" s="8">
        <f>SUM(Table3254[[#This Row],[50]:[64]])</f>
        <v>1341</v>
      </c>
      <c r="P74" s="8">
        <f>SUM(Table3254[[#This Row],[65]:[74]])</f>
        <v>717</v>
      </c>
      <c r="Q74" s="8">
        <f>SUM(Table3254[[#This Row],[75]:[84]])</f>
        <v>468</v>
      </c>
      <c r="R74" s="8">
        <f>SUM(Table3254[[#This Row],[5]:[9]])</f>
        <v>451</v>
      </c>
      <c r="S74" s="8">
        <f>SUM(Table3254[[#This Row],[10]:[14]])</f>
        <v>532</v>
      </c>
      <c r="T74" s="8">
        <f>SUM(Table3254[[#This Row],[15]:[19]])</f>
        <v>3018</v>
      </c>
      <c r="U74" s="8">
        <f>SUM(Table3254[[#This Row],[20]:[24]])</f>
        <v>5684</v>
      </c>
      <c r="V74" s="8">
        <f>SUM(Table3254[[#This Row],[25]:[29]])</f>
        <v>554</v>
      </c>
      <c r="W74" s="8">
        <f>SUM(Table3254[[#This Row],[30]:[34]])</f>
        <v>360</v>
      </c>
      <c r="X74" s="8">
        <f>SUM(Table3254[[#This Row],[35]:[39]])</f>
        <v>454</v>
      </c>
      <c r="Y74" s="8">
        <f>SUM(Table3254[[#This Row],[40]:[44]])</f>
        <v>522</v>
      </c>
      <c r="Z74" s="8">
        <f>SUM(Table3254[[#This Row],[45]:[49]])</f>
        <v>499</v>
      </c>
      <c r="AA74" s="8">
        <f>SUM(Table3254[[#This Row],[50]:[54]])</f>
        <v>466</v>
      </c>
      <c r="AB74" s="8">
        <f>SUM(Table3254[[#This Row],[55]:[59]])</f>
        <v>443</v>
      </c>
      <c r="AC74" s="8">
        <f>SUM(Table3254[[#This Row],[60]:[64]])</f>
        <v>432</v>
      </c>
      <c r="AD74" s="8">
        <f>SUM(Table3254[[#This Row],[65]:[69]])</f>
        <v>358</v>
      </c>
      <c r="AE74" s="8">
        <f>SUM(Table3254[[#This Row],[70]:[74]])</f>
        <v>359</v>
      </c>
      <c r="AF74" s="8">
        <f>SUM(Table3254[[#This Row],[75]:[79]])</f>
        <v>292</v>
      </c>
      <c r="AG74" s="8">
        <f>SUM(Table3254[[#This Row],[80]:[84]])</f>
        <v>176</v>
      </c>
      <c r="AH74" s="8">
        <f>SUM(Table3254[[#This Row],[85]:[89]])</f>
        <v>95</v>
      </c>
      <c r="AI74" s="8">
        <f>Table3254[[#This Row],[90]]</f>
        <v>49</v>
      </c>
      <c r="AJ74" s="8">
        <v>48</v>
      </c>
      <c r="AK74" s="8">
        <v>59</v>
      </c>
      <c r="AL74" s="8">
        <v>48</v>
      </c>
      <c r="AM74" s="8">
        <v>60</v>
      </c>
      <c r="AN74" s="8">
        <v>52</v>
      </c>
      <c r="AO74" s="8">
        <v>88</v>
      </c>
      <c r="AP74" s="8">
        <v>92</v>
      </c>
      <c r="AQ74" s="8">
        <v>82</v>
      </c>
      <c r="AR74" s="8">
        <v>101</v>
      </c>
      <c r="AS74" s="8">
        <v>88</v>
      </c>
      <c r="AT74" s="8">
        <v>97</v>
      </c>
      <c r="AU74" s="8">
        <v>127</v>
      </c>
      <c r="AV74" s="8">
        <v>83</v>
      </c>
      <c r="AW74" s="8">
        <v>122</v>
      </c>
      <c r="AX74" s="8">
        <v>103</v>
      </c>
      <c r="AY74" s="8">
        <v>132</v>
      </c>
      <c r="AZ74" s="8">
        <v>147</v>
      </c>
      <c r="BA74" s="8">
        <v>143</v>
      </c>
      <c r="BB74" s="8">
        <v>498</v>
      </c>
      <c r="BC74" s="8">
        <v>2098</v>
      </c>
      <c r="BD74" s="8">
        <v>1969</v>
      </c>
      <c r="BE74" s="8">
        <v>1515</v>
      </c>
      <c r="BF74" s="8">
        <v>885</v>
      </c>
      <c r="BG74" s="8">
        <v>718</v>
      </c>
      <c r="BH74" s="8">
        <v>597</v>
      </c>
      <c r="BI74" s="8">
        <v>152</v>
      </c>
      <c r="BJ74" s="8">
        <v>133</v>
      </c>
      <c r="BK74" s="8">
        <v>110</v>
      </c>
      <c r="BL74" s="8">
        <v>90</v>
      </c>
      <c r="BM74" s="8">
        <v>69</v>
      </c>
      <c r="BN74" s="8">
        <v>75</v>
      </c>
      <c r="BO74" s="8">
        <v>84</v>
      </c>
      <c r="BP74" s="8">
        <v>66</v>
      </c>
      <c r="BQ74" s="8">
        <v>63</v>
      </c>
      <c r="BR74" s="8">
        <v>72</v>
      </c>
      <c r="BS74" s="8">
        <v>91</v>
      </c>
      <c r="BT74" s="8">
        <v>83</v>
      </c>
      <c r="BU74" s="8">
        <v>90</v>
      </c>
      <c r="BV74" s="8">
        <v>98</v>
      </c>
      <c r="BW74" s="8">
        <v>92</v>
      </c>
      <c r="BX74" s="8">
        <v>101</v>
      </c>
      <c r="BY74" s="8">
        <v>102</v>
      </c>
      <c r="BZ74" s="8">
        <v>99</v>
      </c>
      <c r="CA74" s="8">
        <v>105</v>
      </c>
      <c r="CB74" s="8">
        <v>115</v>
      </c>
      <c r="CC74" s="8">
        <v>100</v>
      </c>
      <c r="CD74" s="8">
        <v>94</v>
      </c>
      <c r="CE74" s="8">
        <v>92</v>
      </c>
      <c r="CF74" s="8">
        <v>119</v>
      </c>
      <c r="CG74" s="8">
        <v>94</v>
      </c>
      <c r="CH74" s="8">
        <v>105</v>
      </c>
      <c r="CI74" s="8">
        <v>88</v>
      </c>
      <c r="CJ74" s="8">
        <v>99</v>
      </c>
      <c r="CK74" s="8">
        <v>87</v>
      </c>
      <c r="CL74" s="8">
        <v>87</v>
      </c>
      <c r="CM74" s="8">
        <v>87</v>
      </c>
      <c r="CN74" s="8">
        <v>84</v>
      </c>
      <c r="CO74" s="8">
        <v>77</v>
      </c>
      <c r="CP74" s="8">
        <v>81</v>
      </c>
      <c r="CQ74" s="8">
        <v>114</v>
      </c>
      <c r="CR74" s="8">
        <v>106</v>
      </c>
      <c r="CS74" s="8">
        <v>91</v>
      </c>
      <c r="CT74" s="8">
        <v>80</v>
      </c>
      <c r="CU74" s="8">
        <v>67</v>
      </c>
      <c r="CV74" s="8">
        <v>88</v>
      </c>
      <c r="CW74" s="8">
        <v>75</v>
      </c>
      <c r="CX74" s="8">
        <v>73</v>
      </c>
      <c r="CY74" s="8">
        <v>71</v>
      </c>
      <c r="CZ74" s="8">
        <v>57</v>
      </c>
      <c r="DA74" s="8">
        <v>82</v>
      </c>
      <c r="DB74" s="8">
        <v>74</v>
      </c>
      <c r="DC74" s="8">
        <v>83</v>
      </c>
      <c r="DD74" s="8">
        <v>66</v>
      </c>
      <c r="DE74" s="8">
        <v>73</v>
      </c>
      <c r="DF74" s="8">
        <v>63</v>
      </c>
      <c r="DG74" s="8">
        <v>70</v>
      </c>
      <c r="DH74" s="8">
        <v>69</v>
      </c>
      <c r="DI74" s="8">
        <v>43</v>
      </c>
      <c r="DJ74" s="8">
        <v>54</v>
      </c>
      <c r="DK74" s="8">
        <v>56</v>
      </c>
      <c r="DL74" s="8">
        <v>44</v>
      </c>
      <c r="DM74" s="8">
        <v>34</v>
      </c>
      <c r="DN74" s="8">
        <v>33</v>
      </c>
      <c r="DO74" s="8">
        <v>32</v>
      </c>
      <c r="DP74" s="8">
        <v>33</v>
      </c>
      <c r="DQ74" s="8">
        <v>24</v>
      </c>
      <c r="DR74" s="8">
        <v>30</v>
      </c>
      <c r="DS74" s="8">
        <v>21</v>
      </c>
      <c r="DT74" s="8">
        <v>13</v>
      </c>
      <c r="DU74" s="8">
        <v>7</v>
      </c>
      <c r="DV74" s="8">
        <v>49</v>
      </c>
      <c r="DW74" s="8">
        <f t="shared" si="4"/>
        <v>12300</v>
      </c>
      <c r="DX74" s="8">
        <f t="shared" si="5"/>
        <v>8280</v>
      </c>
      <c r="DY74" s="8">
        <f t="shared" si="6"/>
        <v>2389</v>
      </c>
      <c r="DZ74" s="8">
        <f t="shared" si="7"/>
        <v>1341</v>
      </c>
    </row>
    <row r="75" spans="1:130" x14ac:dyDescent="0.2">
      <c r="A75" t="s">
        <v>210</v>
      </c>
      <c r="B75" t="s">
        <v>277</v>
      </c>
      <c r="C75" t="s">
        <v>278</v>
      </c>
      <c r="D75" s="8">
        <f>SUM(Table3254[[#This Row],[0]:[90]])</f>
        <v>4983</v>
      </c>
      <c r="E75" s="8">
        <f>SUM(Table3254[[#This Row],[0]:[15]])</f>
        <v>695</v>
      </c>
      <c r="F75" s="8">
        <f>SUM(Table3254[[#This Row],[16]:[64]])</f>
        <v>2894</v>
      </c>
      <c r="G75" s="8">
        <f>SUM(Table3254[[#This Row],[65]:[90]])</f>
        <v>1394</v>
      </c>
      <c r="H75" s="8">
        <f>SUM(Table3254[[#This Row],[85]:[90]])</f>
        <v>254</v>
      </c>
      <c r="I75" s="8">
        <f>SUM(Table3254[[#This Row],[0]:[17]])</f>
        <v>807</v>
      </c>
      <c r="J75" s="8">
        <f>SUM(Table3254[[#This Row],[18]:[64]])</f>
        <v>2782</v>
      </c>
      <c r="K75" s="8">
        <f>SUM(Table3254[[#This Row],[0]:[4]])</f>
        <v>211</v>
      </c>
      <c r="L75" s="8">
        <f>SUM(Table3254[[#This Row],[5]:[15]])</f>
        <v>484</v>
      </c>
      <c r="M75" s="8">
        <f>SUM(Table3254[[#This Row],[16]:[24]])</f>
        <v>424</v>
      </c>
      <c r="N75" s="8">
        <f>SUM(Table3254[[#This Row],[25]:[49]])</f>
        <v>1356</v>
      </c>
      <c r="O75" s="8">
        <f>SUM(Table3254[[#This Row],[50]:[64]])</f>
        <v>1114</v>
      </c>
      <c r="P75" s="8">
        <f>SUM(Table3254[[#This Row],[65]:[74]])</f>
        <v>598</v>
      </c>
      <c r="Q75" s="8">
        <f>SUM(Table3254[[#This Row],[75]:[84]])</f>
        <v>542</v>
      </c>
      <c r="R75" s="8">
        <f>SUM(Table3254[[#This Row],[5]:[9]])</f>
        <v>211</v>
      </c>
      <c r="S75" s="8">
        <f>SUM(Table3254[[#This Row],[10]:[14]])</f>
        <v>228</v>
      </c>
      <c r="T75" s="8">
        <f>SUM(Table3254[[#This Row],[15]:[19]])</f>
        <v>241</v>
      </c>
      <c r="U75" s="8">
        <f>SUM(Table3254[[#This Row],[20]:[24]])</f>
        <v>228</v>
      </c>
      <c r="V75" s="8">
        <f>SUM(Table3254[[#This Row],[25]:[29]])</f>
        <v>264</v>
      </c>
      <c r="W75" s="8">
        <f>SUM(Table3254[[#This Row],[30]:[34]])</f>
        <v>298</v>
      </c>
      <c r="X75" s="8">
        <f>SUM(Table3254[[#This Row],[35]:[39]])</f>
        <v>234</v>
      </c>
      <c r="Y75" s="8">
        <f>SUM(Table3254[[#This Row],[40]:[44]])</f>
        <v>280</v>
      </c>
      <c r="Z75" s="8">
        <f>SUM(Table3254[[#This Row],[45]:[49]])</f>
        <v>280</v>
      </c>
      <c r="AA75" s="8">
        <f>SUM(Table3254[[#This Row],[50]:[54]])</f>
        <v>333</v>
      </c>
      <c r="AB75" s="8">
        <f>SUM(Table3254[[#This Row],[55]:[59]])</f>
        <v>379</v>
      </c>
      <c r="AC75" s="8">
        <f>SUM(Table3254[[#This Row],[60]:[64]])</f>
        <v>402</v>
      </c>
      <c r="AD75" s="8">
        <f>SUM(Table3254[[#This Row],[65]:[69]])</f>
        <v>306</v>
      </c>
      <c r="AE75" s="8">
        <f>SUM(Table3254[[#This Row],[70]:[74]])</f>
        <v>292</v>
      </c>
      <c r="AF75" s="8">
        <f>SUM(Table3254[[#This Row],[75]:[79]])</f>
        <v>342</v>
      </c>
      <c r="AG75" s="8">
        <f>SUM(Table3254[[#This Row],[80]:[84]])</f>
        <v>200</v>
      </c>
      <c r="AH75" s="8">
        <f>SUM(Table3254[[#This Row],[85]:[89]])</f>
        <v>191</v>
      </c>
      <c r="AI75" s="8">
        <f>Table3254[[#This Row],[90]]</f>
        <v>63</v>
      </c>
      <c r="AJ75" s="8">
        <v>45</v>
      </c>
      <c r="AK75" s="8">
        <v>57</v>
      </c>
      <c r="AL75" s="8">
        <v>34</v>
      </c>
      <c r="AM75" s="8">
        <v>42</v>
      </c>
      <c r="AN75" s="8">
        <v>33</v>
      </c>
      <c r="AO75" s="8">
        <v>53</v>
      </c>
      <c r="AP75" s="8">
        <v>44</v>
      </c>
      <c r="AQ75" s="8">
        <v>36</v>
      </c>
      <c r="AR75" s="8">
        <v>42</v>
      </c>
      <c r="AS75" s="8">
        <v>36</v>
      </c>
      <c r="AT75" s="8">
        <v>57</v>
      </c>
      <c r="AU75" s="8">
        <v>43</v>
      </c>
      <c r="AV75" s="8">
        <v>31</v>
      </c>
      <c r="AW75" s="8">
        <v>45</v>
      </c>
      <c r="AX75" s="8">
        <v>52</v>
      </c>
      <c r="AY75" s="8">
        <v>45</v>
      </c>
      <c r="AZ75" s="8">
        <v>46</v>
      </c>
      <c r="BA75" s="8">
        <v>66</v>
      </c>
      <c r="BB75" s="8">
        <v>46</v>
      </c>
      <c r="BC75" s="8">
        <v>38</v>
      </c>
      <c r="BD75" s="8">
        <v>53</v>
      </c>
      <c r="BE75" s="8">
        <v>53</v>
      </c>
      <c r="BF75" s="8">
        <v>38</v>
      </c>
      <c r="BG75" s="8">
        <v>40</v>
      </c>
      <c r="BH75" s="8">
        <v>44</v>
      </c>
      <c r="BI75" s="8">
        <v>48</v>
      </c>
      <c r="BJ75" s="8">
        <v>56</v>
      </c>
      <c r="BK75" s="8">
        <v>47</v>
      </c>
      <c r="BL75" s="8">
        <v>60</v>
      </c>
      <c r="BM75" s="8">
        <v>53</v>
      </c>
      <c r="BN75" s="8">
        <v>49</v>
      </c>
      <c r="BO75" s="8">
        <v>68</v>
      </c>
      <c r="BP75" s="8">
        <v>61</v>
      </c>
      <c r="BQ75" s="8">
        <v>58</v>
      </c>
      <c r="BR75" s="8">
        <v>62</v>
      </c>
      <c r="BS75" s="8">
        <v>60</v>
      </c>
      <c r="BT75" s="8">
        <v>42</v>
      </c>
      <c r="BU75" s="8">
        <v>44</v>
      </c>
      <c r="BV75" s="8">
        <v>47</v>
      </c>
      <c r="BW75" s="8">
        <v>41</v>
      </c>
      <c r="BX75" s="8">
        <v>48</v>
      </c>
      <c r="BY75" s="8">
        <v>55</v>
      </c>
      <c r="BZ75" s="8">
        <v>63</v>
      </c>
      <c r="CA75" s="8">
        <v>58</v>
      </c>
      <c r="CB75" s="8">
        <v>56</v>
      </c>
      <c r="CC75" s="8">
        <v>67</v>
      </c>
      <c r="CD75" s="8">
        <v>52</v>
      </c>
      <c r="CE75" s="8">
        <v>46</v>
      </c>
      <c r="CF75" s="8">
        <v>68</v>
      </c>
      <c r="CG75" s="8">
        <v>47</v>
      </c>
      <c r="CH75" s="8">
        <v>60</v>
      </c>
      <c r="CI75" s="8">
        <v>58</v>
      </c>
      <c r="CJ75" s="8">
        <v>75</v>
      </c>
      <c r="CK75" s="8">
        <v>71</v>
      </c>
      <c r="CL75" s="8">
        <v>69</v>
      </c>
      <c r="CM75" s="8">
        <v>85</v>
      </c>
      <c r="CN75" s="8">
        <v>59</v>
      </c>
      <c r="CO75" s="8">
        <v>76</v>
      </c>
      <c r="CP75" s="8">
        <v>77</v>
      </c>
      <c r="CQ75" s="8">
        <v>82</v>
      </c>
      <c r="CR75" s="8">
        <v>88</v>
      </c>
      <c r="CS75" s="8">
        <v>92</v>
      </c>
      <c r="CT75" s="8">
        <v>62</v>
      </c>
      <c r="CU75" s="8">
        <v>77</v>
      </c>
      <c r="CV75" s="8">
        <v>83</v>
      </c>
      <c r="CW75" s="8">
        <v>63</v>
      </c>
      <c r="CX75" s="8">
        <v>73</v>
      </c>
      <c r="CY75" s="8">
        <v>69</v>
      </c>
      <c r="CZ75" s="8">
        <v>53</v>
      </c>
      <c r="DA75" s="8">
        <v>48</v>
      </c>
      <c r="DB75" s="8">
        <v>57</v>
      </c>
      <c r="DC75" s="8">
        <v>63</v>
      </c>
      <c r="DD75" s="8">
        <v>48</v>
      </c>
      <c r="DE75" s="8">
        <v>51</v>
      </c>
      <c r="DF75" s="8">
        <v>73</v>
      </c>
      <c r="DG75" s="8">
        <v>74</v>
      </c>
      <c r="DH75" s="8">
        <v>61</v>
      </c>
      <c r="DI75" s="8">
        <v>59</v>
      </c>
      <c r="DJ75" s="8">
        <v>76</v>
      </c>
      <c r="DK75" s="8">
        <v>72</v>
      </c>
      <c r="DL75" s="8">
        <v>51</v>
      </c>
      <c r="DM75" s="8">
        <v>30</v>
      </c>
      <c r="DN75" s="8">
        <v>43</v>
      </c>
      <c r="DO75" s="8">
        <v>41</v>
      </c>
      <c r="DP75" s="8">
        <v>35</v>
      </c>
      <c r="DQ75" s="8">
        <v>51</v>
      </c>
      <c r="DR75" s="8">
        <v>48</v>
      </c>
      <c r="DS75" s="8">
        <v>31</v>
      </c>
      <c r="DT75" s="8">
        <v>33</v>
      </c>
      <c r="DU75" s="8">
        <v>28</v>
      </c>
      <c r="DV75" s="8">
        <v>63</v>
      </c>
      <c r="DW75" s="8">
        <f t="shared" si="4"/>
        <v>2894</v>
      </c>
      <c r="DX75" s="8">
        <f t="shared" si="5"/>
        <v>312</v>
      </c>
      <c r="DY75" s="8">
        <f t="shared" si="6"/>
        <v>1356</v>
      </c>
      <c r="DZ75" s="8">
        <f t="shared" si="7"/>
        <v>1114</v>
      </c>
    </row>
    <row r="76" spans="1:130" x14ac:dyDescent="0.2">
      <c r="A76" t="s">
        <v>210</v>
      </c>
      <c r="B76" t="s">
        <v>279</v>
      </c>
      <c r="C76" t="s">
        <v>280</v>
      </c>
      <c r="D76" s="8">
        <f>SUM(Table3254[[#This Row],[0]:[90]])</f>
        <v>15250</v>
      </c>
      <c r="E76" s="8">
        <f>SUM(Table3254[[#This Row],[0]:[15]])</f>
        <v>2551</v>
      </c>
      <c r="F76" s="8">
        <f>SUM(Table3254[[#This Row],[16]:[64]])</f>
        <v>9533</v>
      </c>
      <c r="G76" s="8">
        <f>SUM(Table3254[[#This Row],[65]:[90]])</f>
        <v>3166</v>
      </c>
      <c r="H76" s="8">
        <f>SUM(Table3254[[#This Row],[85]:[90]])</f>
        <v>345</v>
      </c>
      <c r="I76" s="8">
        <f>SUM(Table3254[[#This Row],[0]:[17]])</f>
        <v>2852</v>
      </c>
      <c r="J76" s="8">
        <f>SUM(Table3254[[#This Row],[18]:[64]])</f>
        <v>9232</v>
      </c>
      <c r="K76" s="8">
        <f>SUM(Table3254[[#This Row],[0]:[4]])</f>
        <v>758</v>
      </c>
      <c r="L76" s="8">
        <f>SUM(Table3254[[#This Row],[5]:[15]])</f>
        <v>1793</v>
      </c>
      <c r="M76" s="8">
        <f>SUM(Table3254[[#This Row],[16]:[24]])</f>
        <v>1328</v>
      </c>
      <c r="N76" s="8">
        <f>SUM(Table3254[[#This Row],[25]:[49]])</f>
        <v>4799</v>
      </c>
      <c r="O76" s="8">
        <f>SUM(Table3254[[#This Row],[50]:[64]])</f>
        <v>3406</v>
      </c>
      <c r="P76" s="8">
        <f>SUM(Table3254[[#This Row],[65]:[74]])</f>
        <v>1703</v>
      </c>
      <c r="Q76" s="8">
        <f>SUM(Table3254[[#This Row],[75]:[84]])</f>
        <v>1118</v>
      </c>
      <c r="R76" s="8">
        <f>SUM(Table3254[[#This Row],[5]:[9]])</f>
        <v>787</v>
      </c>
      <c r="S76" s="8">
        <f>SUM(Table3254[[#This Row],[10]:[14]])</f>
        <v>831</v>
      </c>
      <c r="T76" s="8">
        <f>SUM(Table3254[[#This Row],[15]:[19]])</f>
        <v>767</v>
      </c>
      <c r="U76" s="8">
        <f>SUM(Table3254[[#This Row],[20]:[24]])</f>
        <v>736</v>
      </c>
      <c r="V76" s="8">
        <f>SUM(Table3254[[#This Row],[25]:[29]])</f>
        <v>994</v>
      </c>
      <c r="W76" s="8">
        <f>SUM(Table3254[[#This Row],[30]:[34]])</f>
        <v>1049</v>
      </c>
      <c r="X76" s="8">
        <f>SUM(Table3254[[#This Row],[35]:[39]])</f>
        <v>951</v>
      </c>
      <c r="Y76" s="8">
        <f>SUM(Table3254[[#This Row],[40]:[44]])</f>
        <v>1010</v>
      </c>
      <c r="Z76" s="8">
        <f>SUM(Table3254[[#This Row],[45]:[49]])</f>
        <v>795</v>
      </c>
      <c r="AA76" s="8">
        <f>SUM(Table3254[[#This Row],[50]:[54]])</f>
        <v>1040</v>
      </c>
      <c r="AB76" s="8">
        <f>SUM(Table3254[[#This Row],[55]:[59]])</f>
        <v>1256</v>
      </c>
      <c r="AC76" s="8">
        <f>SUM(Table3254[[#This Row],[60]:[64]])</f>
        <v>1110</v>
      </c>
      <c r="AD76" s="8">
        <f>SUM(Table3254[[#This Row],[65]:[69]])</f>
        <v>897</v>
      </c>
      <c r="AE76" s="8">
        <f>SUM(Table3254[[#This Row],[70]:[74]])</f>
        <v>806</v>
      </c>
      <c r="AF76" s="8">
        <f>SUM(Table3254[[#This Row],[75]:[79]])</f>
        <v>727</v>
      </c>
      <c r="AG76" s="8">
        <f>SUM(Table3254[[#This Row],[80]:[84]])</f>
        <v>391</v>
      </c>
      <c r="AH76" s="8">
        <f>SUM(Table3254[[#This Row],[85]:[89]])</f>
        <v>248</v>
      </c>
      <c r="AI76" s="8">
        <f>Table3254[[#This Row],[90]]</f>
        <v>97</v>
      </c>
      <c r="AJ76" s="8">
        <v>149</v>
      </c>
      <c r="AK76" s="8">
        <v>146</v>
      </c>
      <c r="AL76" s="8">
        <v>118</v>
      </c>
      <c r="AM76" s="8">
        <v>170</v>
      </c>
      <c r="AN76" s="8">
        <v>175</v>
      </c>
      <c r="AO76" s="8">
        <v>131</v>
      </c>
      <c r="AP76" s="8">
        <v>164</v>
      </c>
      <c r="AQ76" s="8">
        <v>168</v>
      </c>
      <c r="AR76" s="8">
        <v>163</v>
      </c>
      <c r="AS76" s="8">
        <v>161</v>
      </c>
      <c r="AT76" s="8">
        <v>180</v>
      </c>
      <c r="AU76" s="8">
        <v>186</v>
      </c>
      <c r="AV76" s="8">
        <v>148</v>
      </c>
      <c r="AW76" s="8">
        <v>179</v>
      </c>
      <c r="AX76" s="8">
        <v>138</v>
      </c>
      <c r="AY76" s="8">
        <v>175</v>
      </c>
      <c r="AZ76" s="8">
        <v>161</v>
      </c>
      <c r="BA76" s="8">
        <v>140</v>
      </c>
      <c r="BB76" s="8">
        <v>147</v>
      </c>
      <c r="BC76" s="8">
        <v>144</v>
      </c>
      <c r="BD76" s="8">
        <v>177</v>
      </c>
      <c r="BE76" s="8">
        <v>180</v>
      </c>
      <c r="BF76" s="8">
        <v>121</v>
      </c>
      <c r="BG76" s="8">
        <v>123</v>
      </c>
      <c r="BH76" s="8">
        <v>135</v>
      </c>
      <c r="BI76" s="8">
        <v>189</v>
      </c>
      <c r="BJ76" s="8">
        <v>192</v>
      </c>
      <c r="BK76" s="8">
        <v>190</v>
      </c>
      <c r="BL76" s="8">
        <v>209</v>
      </c>
      <c r="BM76" s="8">
        <v>214</v>
      </c>
      <c r="BN76" s="8">
        <v>191</v>
      </c>
      <c r="BO76" s="8">
        <v>226</v>
      </c>
      <c r="BP76" s="8">
        <v>201</v>
      </c>
      <c r="BQ76" s="8">
        <v>213</v>
      </c>
      <c r="BR76" s="8">
        <v>218</v>
      </c>
      <c r="BS76" s="8">
        <v>210</v>
      </c>
      <c r="BT76" s="8">
        <v>187</v>
      </c>
      <c r="BU76" s="8">
        <v>187</v>
      </c>
      <c r="BV76" s="8">
        <v>177</v>
      </c>
      <c r="BW76" s="8">
        <v>190</v>
      </c>
      <c r="BX76" s="8">
        <v>215</v>
      </c>
      <c r="BY76" s="8">
        <v>180</v>
      </c>
      <c r="BZ76" s="8">
        <v>208</v>
      </c>
      <c r="CA76" s="8">
        <v>226</v>
      </c>
      <c r="CB76" s="8">
        <v>181</v>
      </c>
      <c r="CC76" s="8">
        <v>148</v>
      </c>
      <c r="CD76" s="8">
        <v>146</v>
      </c>
      <c r="CE76" s="8">
        <v>147</v>
      </c>
      <c r="CF76" s="8">
        <v>160</v>
      </c>
      <c r="CG76" s="8">
        <v>194</v>
      </c>
      <c r="CH76" s="8">
        <v>183</v>
      </c>
      <c r="CI76" s="8">
        <v>202</v>
      </c>
      <c r="CJ76" s="8">
        <v>250</v>
      </c>
      <c r="CK76" s="8">
        <v>213</v>
      </c>
      <c r="CL76" s="8">
        <v>192</v>
      </c>
      <c r="CM76" s="8">
        <v>252</v>
      </c>
      <c r="CN76" s="8">
        <v>235</v>
      </c>
      <c r="CO76" s="8">
        <v>237</v>
      </c>
      <c r="CP76" s="8">
        <v>268</v>
      </c>
      <c r="CQ76" s="8">
        <v>264</v>
      </c>
      <c r="CR76" s="8">
        <v>262</v>
      </c>
      <c r="CS76" s="8">
        <v>221</v>
      </c>
      <c r="CT76" s="8">
        <v>221</v>
      </c>
      <c r="CU76" s="8">
        <v>205</v>
      </c>
      <c r="CV76" s="8">
        <v>201</v>
      </c>
      <c r="CW76" s="8">
        <v>192</v>
      </c>
      <c r="CX76" s="8">
        <v>175</v>
      </c>
      <c r="CY76" s="8">
        <v>162</v>
      </c>
      <c r="CZ76" s="8">
        <v>201</v>
      </c>
      <c r="DA76" s="8">
        <v>167</v>
      </c>
      <c r="DB76" s="8">
        <v>148</v>
      </c>
      <c r="DC76" s="8">
        <v>167</v>
      </c>
      <c r="DD76" s="8">
        <v>167</v>
      </c>
      <c r="DE76" s="8">
        <v>153</v>
      </c>
      <c r="DF76" s="8">
        <v>171</v>
      </c>
      <c r="DG76" s="8">
        <v>162</v>
      </c>
      <c r="DH76" s="8">
        <v>171</v>
      </c>
      <c r="DI76" s="8">
        <v>116</v>
      </c>
      <c r="DJ76" s="8">
        <v>149</v>
      </c>
      <c r="DK76" s="8">
        <v>129</v>
      </c>
      <c r="DL76" s="8">
        <v>109</v>
      </c>
      <c r="DM76" s="8">
        <v>69</v>
      </c>
      <c r="DN76" s="8">
        <v>63</v>
      </c>
      <c r="DO76" s="8">
        <v>90</v>
      </c>
      <c r="DP76" s="8">
        <v>60</v>
      </c>
      <c r="DQ76" s="8">
        <v>60</v>
      </c>
      <c r="DR76" s="8">
        <v>66</v>
      </c>
      <c r="DS76" s="8">
        <v>46</v>
      </c>
      <c r="DT76" s="8">
        <v>37</v>
      </c>
      <c r="DU76" s="8">
        <v>39</v>
      </c>
      <c r="DV76" s="8">
        <v>97</v>
      </c>
      <c r="DW76" s="8">
        <f t="shared" si="4"/>
        <v>9533</v>
      </c>
      <c r="DX76" s="8">
        <f t="shared" si="5"/>
        <v>1027</v>
      </c>
      <c r="DY76" s="8">
        <f t="shared" si="6"/>
        <v>4799</v>
      </c>
      <c r="DZ76" s="8">
        <f t="shared" si="7"/>
        <v>3406</v>
      </c>
    </row>
    <row r="77" spans="1:130" x14ac:dyDescent="0.2">
      <c r="A77" t="s">
        <v>210</v>
      </c>
      <c r="B77" t="s">
        <v>281</v>
      </c>
      <c r="C77" t="s">
        <v>182</v>
      </c>
      <c r="D77" s="8">
        <f>SUM(Table3254[[#This Row],[0]:[90]])</f>
        <v>12147</v>
      </c>
      <c r="E77" s="8">
        <f>SUM(Table3254[[#This Row],[0]:[15]])</f>
        <v>2557</v>
      </c>
      <c r="F77" s="8">
        <f>SUM(Table3254[[#This Row],[16]:[64]])</f>
        <v>7622</v>
      </c>
      <c r="G77" s="8">
        <f>SUM(Table3254[[#This Row],[65]:[90]])</f>
        <v>1968</v>
      </c>
      <c r="H77" s="8">
        <f>SUM(Table3254[[#This Row],[85]:[90]])</f>
        <v>228</v>
      </c>
      <c r="I77" s="8">
        <f>SUM(Table3254[[#This Row],[0]:[17]])</f>
        <v>2892</v>
      </c>
      <c r="J77" s="8">
        <f>SUM(Table3254[[#This Row],[18]:[64]])</f>
        <v>7287</v>
      </c>
      <c r="K77" s="8">
        <f>SUM(Table3254[[#This Row],[0]:[4]])</f>
        <v>695</v>
      </c>
      <c r="L77" s="8">
        <f>SUM(Table3254[[#This Row],[5]:[15]])</f>
        <v>1862</v>
      </c>
      <c r="M77" s="8">
        <f>SUM(Table3254[[#This Row],[16]:[24]])</f>
        <v>1385</v>
      </c>
      <c r="N77" s="8">
        <f>SUM(Table3254[[#This Row],[25]:[49]])</f>
        <v>3893</v>
      </c>
      <c r="O77" s="8">
        <f>SUM(Table3254[[#This Row],[50]:[64]])</f>
        <v>2344</v>
      </c>
      <c r="P77" s="8">
        <f>SUM(Table3254[[#This Row],[65]:[74]])</f>
        <v>1083</v>
      </c>
      <c r="Q77" s="8">
        <f>SUM(Table3254[[#This Row],[75]:[84]])</f>
        <v>657</v>
      </c>
      <c r="R77" s="8">
        <f>SUM(Table3254[[#This Row],[5]:[9]])</f>
        <v>839</v>
      </c>
      <c r="S77" s="8">
        <f>SUM(Table3254[[#This Row],[10]:[14]])</f>
        <v>863</v>
      </c>
      <c r="T77" s="8">
        <f>SUM(Table3254[[#This Row],[15]:[19]])</f>
        <v>809</v>
      </c>
      <c r="U77" s="8">
        <f>SUM(Table3254[[#This Row],[20]:[24]])</f>
        <v>736</v>
      </c>
      <c r="V77" s="8">
        <f>SUM(Table3254[[#This Row],[25]:[29]])</f>
        <v>801</v>
      </c>
      <c r="W77" s="8">
        <f>SUM(Table3254[[#This Row],[30]:[34]])</f>
        <v>797</v>
      </c>
      <c r="X77" s="8">
        <f>SUM(Table3254[[#This Row],[35]:[39]])</f>
        <v>855</v>
      </c>
      <c r="Y77" s="8">
        <f>SUM(Table3254[[#This Row],[40]:[44]])</f>
        <v>824</v>
      </c>
      <c r="Z77" s="8">
        <f>SUM(Table3254[[#This Row],[45]:[49]])</f>
        <v>616</v>
      </c>
      <c r="AA77" s="8">
        <f>SUM(Table3254[[#This Row],[50]:[54]])</f>
        <v>755</v>
      </c>
      <c r="AB77" s="8">
        <f>SUM(Table3254[[#This Row],[55]:[59]])</f>
        <v>853</v>
      </c>
      <c r="AC77" s="8">
        <f>SUM(Table3254[[#This Row],[60]:[64]])</f>
        <v>736</v>
      </c>
      <c r="AD77" s="8">
        <f>SUM(Table3254[[#This Row],[65]:[69]])</f>
        <v>626</v>
      </c>
      <c r="AE77" s="8">
        <f>SUM(Table3254[[#This Row],[70]:[74]])</f>
        <v>457</v>
      </c>
      <c r="AF77" s="8">
        <f>SUM(Table3254[[#This Row],[75]:[79]])</f>
        <v>399</v>
      </c>
      <c r="AG77" s="8">
        <f>SUM(Table3254[[#This Row],[80]:[84]])</f>
        <v>258</v>
      </c>
      <c r="AH77" s="8">
        <f>SUM(Table3254[[#This Row],[85]:[89]])</f>
        <v>160</v>
      </c>
      <c r="AI77" s="8">
        <f>Table3254[[#This Row],[90]]</f>
        <v>68</v>
      </c>
      <c r="AJ77" s="8">
        <v>124</v>
      </c>
      <c r="AK77" s="8">
        <v>142</v>
      </c>
      <c r="AL77" s="8">
        <v>132</v>
      </c>
      <c r="AM77" s="8">
        <v>136</v>
      </c>
      <c r="AN77" s="8">
        <v>161</v>
      </c>
      <c r="AO77" s="8">
        <v>168</v>
      </c>
      <c r="AP77" s="8">
        <v>162</v>
      </c>
      <c r="AQ77" s="8">
        <v>166</v>
      </c>
      <c r="AR77" s="8">
        <v>152</v>
      </c>
      <c r="AS77" s="8">
        <v>191</v>
      </c>
      <c r="AT77" s="8">
        <v>185</v>
      </c>
      <c r="AU77" s="8">
        <v>165</v>
      </c>
      <c r="AV77" s="8">
        <v>182</v>
      </c>
      <c r="AW77" s="8">
        <v>174</v>
      </c>
      <c r="AX77" s="8">
        <v>157</v>
      </c>
      <c r="AY77" s="8">
        <v>160</v>
      </c>
      <c r="AZ77" s="8">
        <v>181</v>
      </c>
      <c r="BA77" s="8">
        <v>154</v>
      </c>
      <c r="BB77" s="8">
        <v>166</v>
      </c>
      <c r="BC77" s="8">
        <v>148</v>
      </c>
      <c r="BD77" s="8">
        <v>187</v>
      </c>
      <c r="BE77" s="8">
        <v>155</v>
      </c>
      <c r="BF77" s="8">
        <v>143</v>
      </c>
      <c r="BG77" s="8">
        <v>132</v>
      </c>
      <c r="BH77" s="8">
        <v>119</v>
      </c>
      <c r="BI77" s="8">
        <v>161</v>
      </c>
      <c r="BJ77" s="8">
        <v>155</v>
      </c>
      <c r="BK77" s="8">
        <v>163</v>
      </c>
      <c r="BL77" s="8">
        <v>162</v>
      </c>
      <c r="BM77" s="8">
        <v>160</v>
      </c>
      <c r="BN77" s="8">
        <v>170</v>
      </c>
      <c r="BO77" s="8">
        <v>155</v>
      </c>
      <c r="BP77" s="8">
        <v>163</v>
      </c>
      <c r="BQ77" s="8">
        <v>155</v>
      </c>
      <c r="BR77" s="8">
        <v>154</v>
      </c>
      <c r="BS77" s="8">
        <v>173</v>
      </c>
      <c r="BT77" s="8">
        <v>175</v>
      </c>
      <c r="BU77" s="8">
        <v>159</v>
      </c>
      <c r="BV77" s="8">
        <v>173</v>
      </c>
      <c r="BW77" s="8">
        <v>175</v>
      </c>
      <c r="BX77" s="8">
        <v>142</v>
      </c>
      <c r="BY77" s="8">
        <v>162</v>
      </c>
      <c r="BZ77" s="8">
        <v>186</v>
      </c>
      <c r="CA77" s="8">
        <v>174</v>
      </c>
      <c r="CB77" s="8">
        <v>160</v>
      </c>
      <c r="CC77" s="8">
        <v>135</v>
      </c>
      <c r="CD77" s="8">
        <v>108</v>
      </c>
      <c r="CE77" s="8">
        <v>123</v>
      </c>
      <c r="CF77" s="8">
        <v>122</v>
      </c>
      <c r="CG77" s="8">
        <v>128</v>
      </c>
      <c r="CH77" s="8">
        <v>131</v>
      </c>
      <c r="CI77" s="8">
        <v>130</v>
      </c>
      <c r="CJ77" s="8">
        <v>191</v>
      </c>
      <c r="CK77" s="8">
        <v>162</v>
      </c>
      <c r="CL77" s="8">
        <v>141</v>
      </c>
      <c r="CM77" s="8">
        <v>158</v>
      </c>
      <c r="CN77" s="8">
        <v>203</v>
      </c>
      <c r="CO77" s="8">
        <v>164</v>
      </c>
      <c r="CP77" s="8">
        <v>170</v>
      </c>
      <c r="CQ77" s="8">
        <v>158</v>
      </c>
      <c r="CR77" s="8">
        <v>162</v>
      </c>
      <c r="CS77" s="8">
        <v>147</v>
      </c>
      <c r="CT77" s="8">
        <v>132</v>
      </c>
      <c r="CU77" s="8">
        <v>138</v>
      </c>
      <c r="CV77" s="8">
        <v>157</v>
      </c>
      <c r="CW77" s="8">
        <v>128</v>
      </c>
      <c r="CX77" s="8">
        <v>140</v>
      </c>
      <c r="CY77" s="8">
        <v>119</v>
      </c>
      <c r="CZ77" s="8">
        <v>106</v>
      </c>
      <c r="DA77" s="8">
        <v>133</v>
      </c>
      <c r="DB77" s="8">
        <v>86</v>
      </c>
      <c r="DC77" s="8">
        <v>87</v>
      </c>
      <c r="DD77" s="8">
        <v>101</v>
      </c>
      <c r="DE77" s="8">
        <v>90</v>
      </c>
      <c r="DF77" s="8">
        <v>93</v>
      </c>
      <c r="DG77" s="8">
        <v>77</v>
      </c>
      <c r="DH77" s="8">
        <v>91</v>
      </c>
      <c r="DI77" s="8">
        <v>89</v>
      </c>
      <c r="DJ77" s="8">
        <v>67</v>
      </c>
      <c r="DK77" s="8">
        <v>75</v>
      </c>
      <c r="DL77" s="8">
        <v>57</v>
      </c>
      <c r="DM77" s="8">
        <v>56</v>
      </c>
      <c r="DN77" s="8">
        <v>47</v>
      </c>
      <c r="DO77" s="8">
        <v>48</v>
      </c>
      <c r="DP77" s="8">
        <v>50</v>
      </c>
      <c r="DQ77" s="8">
        <v>38</v>
      </c>
      <c r="DR77" s="8">
        <v>39</v>
      </c>
      <c r="DS77" s="8">
        <v>38</v>
      </c>
      <c r="DT77" s="8">
        <v>26</v>
      </c>
      <c r="DU77" s="8">
        <v>19</v>
      </c>
      <c r="DV77" s="8">
        <v>68</v>
      </c>
      <c r="DW77" s="8">
        <f t="shared" si="4"/>
        <v>7622</v>
      </c>
      <c r="DX77" s="8">
        <f t="shared" si="5"/>
        <v>1050</v>
      </c>
      <c r="DY77" s="8">
        <f t="shared" si="6"/>
        <v>3893</v>
      </c>
      <c r="DZ77" s="8">
        <f t="shared" si="7"/>
        <v>2344</v>
      </c>
    </row>
    <row r="78" spans="1:130" x14ac:dyDescent="0.2">
      <c r="A78" t="s">
        <v>210</v>
      </c>
      <c r="B78" t="s">
        <v>282</v>
      </c>
      <c r="C78" t="s">
        <v>283</v>
      </c>
      <c r="D78" s="8">
        <f>SUM(Table3254[[#This Row],[0]:[90]])</f>
        <v>4749</v>
      </c>
      <c r="E78" s="8">
        <f>SUM(Table3254[[#This Row],[0]:[15]])</f>
        <v>777</v>
      </c>
      <c r="F78" s="8">
        <f>SUM(Table3254[[#This Row],[16]:[64]])</f>
        <v>2862</v>
      </c>
      <c r="G78" s="8">
        <f>SUM(Table3254[[#This Row],[65]:[90]])</f>
        <v>1110</v>
      </c>
      <c r="H78" s="8">
        <f>SUM(Table3254[[#This Row],[85]:[90]])</f>
        <v>110</v>
      </c>
      <c r="I78" s="8">
        <f>SUM(Table3254[[#This Row],[0]:[17]])</f>
        <v>874</v>
      </c>
      <c r="J78" s="8">
        <f>SUM(Table3254[[#This Row],[18]:[64]])</f>
        <v>2765</v>
      </c>
      <c r="K78" s="8">
        <f>SUM(Table3254[[#This Row],[0]:[4]])</f>
        <v>209</v>
      </c>
      <c r="L78" s="8">
        <f>SUM(Table3254[[#This Row],[5]:[15]])</f>
        <v>568</v>
      </c>
      <c r="M78" s="8">
        <f>SUM(Table3254[[#This Row],[16]:[24]])</f>
        <v>411</v>
      </c>
      <c r="N78" s="8">
        <f>SUM(Table3254[[#This Row],[25]:[49]])</f>
        <v>1333</v>
      </c>
      <c r="O78" s="8">
        <f>SUM(Table3254[[#This Row],[50]:[64]])</f>
        <v>1118</v>
      </c>
      <c r="P78" s="8">
        <f>SUM(Table3254[[#This Row],[65]:[74]])</f>
        <v>614</v>
      </c>
      <c r="Q78" s="8">
        <f>SUM(Table3254[[#This Row],[75]:[84]])</f>
        <v>386</v>
      </c>
      <c r="R78" s="8">
        <f>SUM(Table3254[[#This Row],[5]:[9]])</f>
        <v>265</v>
      </c>
      <c r="S78" s="8">
        <f>SUM(Table3254[[#This Row],[10]:[14]])</f>
        <v>255</v>
      </c>
      <c r="T78" s="8">
        <f>SUM(Table3254[[#This Row],[15]:[19]])</f>
        <v>216</v>
      </c>
      <c r="U78" s="8">
        <f>SUM(Table3254[[#This Row],[20]:[24]])</f>
        <v>243</v>
      </c>
      <c r="V78" s="8">
        <f>SUM(Table3254[[#This Row],[25]:[29]])</f>
        <v>279</v>
      </c>
      <c r="W78" s="8">
        <f>SUM(Table3254[[#This Row],[30]:[34]])</f>
        <v>272</v>
      </c>
      <c r="X78" s="8">
        <f>SUM(Table3254[[#This Row],[35]:[39]])</f>
        <v>233</v>
      </c>
      <c r="Y78" s="8">
        <f>SUM(Table3254[[#This Row],[40]:[44]])</f>
        <v>306</v>
      </c>
      <c r="Z78" s="8">
        <f>SUM(Table3254[[#This Row],[45]:[49]])</f>
        <v>243</v>
      </c>
      <c r="AA78" s="8">
        <f>SUM(Table3254[[#This Row],[50]:[54]])</f>
        <v>316</v>
      </c>
      <c r="AB78" s="8">
        <f>SUM(Table3254[[#This Row],[55]:[59]])</f>
        <v>428</v>
      </c>
      <c r="AC78" s="8">
        <f>SUM(Table3254[[#This Row],[60]:[64]])</f>
        <v>374</v>
      </c>
      <c r="AD78" s="8">
        <f>SUM(Table3254[[#This Row],[65]:[69]])</f>
        <v>313</v>
      </c>
      <c r="AE78" s="8">
        <f>SUM(Table3254[[#This Row],[70]:[74]])</f>
        <v>301</v>
      </c>
      <c r="AF78" s="8">
        <f>SUM(Table3254[[#This Row],[75]:[79]])</f>
        <v>259</v>
      </c>
      <c r="AG78" s="8">
        <f>SUM(Table3254[[#This Row],[80]:[84]])</f>
        <v>127</v>
      </c>
      <c r="AH78" s="8">
        <f>SUM(Table3254[[#This Row],[85]:[89]])</f>
        <v>71</v>
      </c>
      <c r="AI78" s="8">
        <f>Table3254[[#This Row],[90]]</f>
        <v>39</v>
      </c>
      <c r="AJ78" s="8">
        <v>49</v>
      </c>
      <c r="AK78" s="8">
        <v>38</v>
      </c>
      <c r="AL78" s="8">
        <v>44</v>
      </c>
      <c r="AM78" s="8">
        <v>47</v>
      </c>
      <c r="AN78" s="8">
        <v>31</v>
      </c>
      <c r="AO78" s="8">
        <v>48</v>
      </c>
      <c r="AP78" s="8">
        <v>59</v>
      </c>
      <c r="AQ78" s="8">
        <v>57</v>
      </c>
      <c r="AR78" s="8">
        <v>50</v>
      </c>
      <c r="AS78" s="8">
        <v>51</v>
      </c>
      <c r="AT78" s="8">
        <v>53</v>
      </c>
      <c r="AU78" s="8">
        <v>48</v>
      </c>
      <c r="AV78" s="8">
        <v>54</v>
      </c>
      <c r="AW78" s="8">
        <v>53</v>
      </c>
      <c r="AX78" s="8">
        <v>47</v>
      </c>
      <c r="AY78" s="8">
        <v>48</v>
      </c>
      <c r="AZ78" s="8">
        <v>54</v>
      </c>
      <c r="BA78" s="8">
        <v>43</v>
      </c>
      <c r="BB78" s="8">
        <v>40</v>
      </c>
      <c r="BC78" s="8">
        <v>31</v>
      </c>
      <c r="BD78" s="8">
        <v>67</v>
      </c>
      <c r="BE78" s="8">
        <v>40</v>
      </c>
      <c r="BF78" s="8">
        <v>50</v>
      </c>
      <c r="BG78" s="8">
        <v>40</v>
      </c>
      <c r="BH78" s="8">
        <v>46</v>
      </c>
      <c r="BI78" s="8">
        <v>53</v>
      </c>
      <c r="BJ78" s="8">
        <v>58</v>
      </c>
      <c r="BK78" s="8">
        <v>66</v>
      </c>
      <c r="BL78" s="8">
        <v>47</v>
      </c>
      <c r="BM78" s="8">
        <v>55</v>
      </c>
      <c r="BN78" s="8">
        <v>58</v>
      </c>
      <c r="BO78" s="8">
        <v>61</v>
      </c>
      <c r="BP78" s="8">
        <v>44</v>
      </c>
      <c r="BQ78" s="8">
        <v>63</v>
      </c>
      <c r="BR78" s="8">
        <v>46</v>
      </c>
      <c r="BS78" s="8">
        <v>50</v>
      </c>
      <c r="BT78" s="8">
        <v>46</v>
      </c>
      <c r="BU78" s="8">
        <v>42</v>
      </c>
      <c r="BV78" s="8">
        <v>54</v>
      </c>
      <c r="BW78" s="8">
        <v>41</v>
      </c>
      <c r="BX78" s="8">
        <v>71</v>
      </c>
      <c r="BY78" s="8">
        <v>52</v>
      </c>
      <c r="BZ78" s="8">
        <v>64</v>
      </c>
      <c r="CA78" s="8">
        <v>58</v>
      </c>
      <c r="CB78" s="8">
        <v>61</v>
      </c>
      <c r="CC78" s="8">
        <v>53</v>
      </c>
      <c r="CD78" s="8">
        <v>53</v>
      </c>
      <c r="CE78" s="8">
        <v>42</v>
      </c>
      <c r="CF78" s="8">
        <v>42</v>
      </c>
      <c r="CG78" s="8">
        <v>53</v>
      </c>
      <c r="CH78" s="8">
        <v>61</v>
      </c>
      <c r="CI78" s="8">
        <v>61</v>
      </c>
      <c r="CJ78" s="8">
        <v>62</v>
      </c>
      <c r="CK78" s="8">
        <v>71</v>
      </c>
      <c r="CL78" s="8">
        <v>61</v>
      </c>
      <c r="CM78" s="8">
        <v>94</v>
      </c>
      <c r="CN78" s="8">
        <v>75</v>
      </c>
      <c r="CO78" s="8">
        <v>67</v>
      </c>
      <c r="CP78" s="8">
        <v>86</v>
      </c>
      <c r="CQ78" s="8">
        <v>106</v>
      </c>
      <c r="CR78" s="8">
        <v>77</v>
      </c>
      <c r="CS78" s="8">
        <v>79</v>
      </c>
      <c r="CT78" s="8">
        <v>73</v>
      </c>
      <c r="CU78" s="8">
        <v>76</v>
      </c>
      <c r="CV78" s="8">
        <v>69</v>
      </c>
      <c r="CW78" s="8">
        <v>61</v>
      </c>
      <c r="CX78" s="8">
        <v>66</v>
      </c>
      <c r="CY78" s="8">
        <v>65</v>
      </c>
      <c r="CZ78" s="8">
        <v>58</v>
      </c>
      <c r="DA78" s="8">
        <v>63</v>
      </c>
      <c r="DB78" s="8">
        <v>57</v>
      </c>
      <c r="DC78" s="8">
        <v>65</v>
      </c>
      <c r="DD78" s="8">
        <v>69</v>
      </c>
      <c r="DE78" s="8">
        <v>52</v>
      </c>
      <c r="DF78" s="8">
        <v>58</v>
      </c>
      <c r="DG78" s="8">
        <v>76</v>
      </c>
      <c r="DH78" s="8">
        <v>56</v>
      </c>
      <c r="DI78" s="8">
        <v>42</v>
      </c>
      <c r="DJ78" s="8">
        <v>43</v>
      </c>
      <c r="DK78" s="8">
        <v>42</v>
      </c>
      <c r="DL78" s="8">
        <v>36</v>
      </c>
      <c r="DM78" s="8">
        <v>27</v>
      </c>
      <c r="DN78" s="8">
        <v>19</v>
      </c>
      <c r="DO78" s="8">
        <v>22</v>
      </c>
      <c r="DP78" s="8">
        <v>23</v>
      </c>
      <c r="DQ78" s="8">
        <v>19</v>
      </c>
      <c r="DR78" s="8">
        <v>12</v>
      </c>
      <c r="DS78" s="8">
        <v>19</v>
      </c>
      <c r="DT78" s="8">
        <v>14</v>
      </c>
      <c r="DU78" s="8">
        <v>7</v>
      </c>
      <c r="DV78" s="8">
        <v>39</v>
      </c>
      <c r="DW78" s="8">
        <f t="shared" si="4"/>
        <v>2862</v>
      </c>
      <c r="DX78" s="8">
        <f t="shared" si="5"/>
        <v>314</v>
      </c>
      <c r="DY78" s="8">
        <f t="shared" si="6"/>
        <v>1333</v>
      </c>
      <c r="DZ78" s="8">
        <f t="shared" si="7"/>
        <v>1118</v>
      </c>
    </row>
    <row r="79" spans="1:130" x14ac:dyDescent="0.2">
      <c r="A79" t="s">
        <v>210</v>
      </c>
      <c r="B79" t="s">
        <v>284</v>
      </c>
      <c r="C79" t="s">
        <v>285</v>
      </c>
      <c r="D79" s="8">
        <f>SUM(Table3254[[#This Row],[0]:[90]])</f>
        <v>10439</v>
      </c>
      <c r="E79" s="8">
        <f>SUM(Table3254[[#This Row],[0]:[15]])</f>
        <v>1787</v>
      </c>
      <c r="F79" s="8">
        <f>SUM(Table3254[[#This Row],[16]:[64]])</f>
        <v>6512</v>
      </c>
      <c r="G79" s="8">
        <f>SUM(Table3254[[#This Row],[65]:[90]])</f>
        <v>2140</v>
      </c>
      <c r="H79" s="8">
        <f>SUM(Table3254[[#This Row],[85]:[90]])</f>
        <v>210</v>
      </c>
      <c r="I79" s="8">
        <f>SUM(Table3254[[#This Row],[0]:[17]])</f>
        <v>2013</v>
      </c>
      <c r="J79" s="8">
        <f>SUM(Table3254[[#This Row],[18]:[64]])</f>
        <v>6286</v>
      </c>
      <c r="K79" s="8">
        <f>SUM(Table3254[[#This Row],[0]:[4]])</f>
        <v>541</v>
      </c>
      <c r="L79" s="8">
        <f>SUM(Table3254[[#This Row],[5]:[15]])</f>
        <v>1246</v>
      </c>
      <c r="M79" s="8">
        <f>SUM(Table3254[[#This Row],[16]:[24]])</f>
        <v>1026</v>
      </c>
      <c r="N79" s="8">
        <f>SUM(Table3254[[#This Row],[25]:[49]])</f>
        <v>3260</v>
      </c>
      <c r="O79" s="8">
        <f>SUM(Table3254[[#This Row],[50]:[64]])</f>
        <v>2226</v>
      </c>
      <c r="P79" s="8">
        <f>SUM(Table3254[[#This Row],[65]:[74]])</f>
        <v>1144</v>
      </c>
      <c r="Q79" s="8">
        <f>SUM(Table3254[[#This Row],[75]:[84]])</f>
        <v>786</v>
      </c>
      <c r="R79" s="8">
        <f>SUM(Table3254[[#This Row],[5]:[9]])</f>
        <v>577</v>
      </c>
      <c r="S79" s="8">
        <f>SUM(Table3254[[#This Row],[10]:[14]])</f>
        <v>566</v>
      </c>
      <c r="T79" s="8">
        <f>SUM(Table3254[[#This Row],[15]:[19]])</f>
        <v>552</v>
      </c>
      <c r="U79" s="8">
        <f>SUM(Table3254[[#This Row],[20]:[24]])</f>
        <v>577</v>
      </c>
      <c r="V79" s="8">
        <f>SUM(Table3254[[#This Row],[25]:[29]])</f>
        <v>630</v>
      </c>
      <c r="W79" s="8">
        <f>SUM(Table3254[[#This Row],[30]:[34]])</f>
        <v>657</v>
      </c>
      <c r="X79" s="8">
        <f>SUM(Table3254[[#This Row],[35]:[39]])</f>
        <v>696</v>
      </c>
      <c r="Y79" s="8">
        <f>SUM(Table3254[[#This Row],[40]:[44]])</f>
        <v>668</v>
      </c>
      <c r="Z79" s="8">
        <f>SUM(Table3254[[#This Row],[45]:[49]])</f>
        <v>609</v>
      </c>
      <c r="AA79" s="8">
        <f>SUM(Table3254[[#This Row],[50]:[54]])</f>
        <v>765</v>
      </c>
      <c r="AB79" s="8">
        <f>SUM(Table3254[[#This Row],[55]:[59]])</f>
        <v>768</v>
      </c>
      <c r="AC79" s="8">
        <f>SUM(Table3254[[#This Row],[60]:[64]])</f>
        <v>693</v>
      </c>
      <c r="AD79" s="8">
        <f>SUM(Table3254[[#This Row],[65]:[69]])</f>
        <v>603</v>
      </c>
      <c r="AE79" s="8">
        <f>SUM(Table3254[[#This Row],[70]:[74]])</f>
        <v>541</v>
      </c>
      <c r="AF79" s="8">
        <f>SUM(Table3254[[#This Row],[75]:[79]])</f>
        <v>499</v>
      </c>
      <c r="AG79" s="8">
        <f>SUM(Table3254[[#This Row],[80]:[84]])</f>
        <v>287</v>
      </c>
      <c r="AH79" s="8">
        <f>SUM(Table3254[[#This Row],[85]:[89]])</f>
        <v>155</v>
      </c>
      <c r="AI79" s="8">
        <f>Table3254[[#This Row],[90]]</f>
        <v>55</v>
      </c>
      <c r="AJ79" s="8">
        <v>109</v>
      </c>
      <c r="AK79" s="8">
        <v>101</v>
      </c>
      <c r="AL79" s="8">
        <v>99</v>
      </c>
      <c r="AM79" s="8">
        <v>106</v>
      </c>
      <c r="AN79" s="8">
        <v>126</v>
      </c>
      <c r="AO79" s="8">
        <v>112</v>
      </c>
      <c r="AP79" s="8">
        <v>108</v>
      </c>
      <c r="AQ79" s="8">
        <v>114</v>
      </c>
      <c r="AR79" s="8">
        <v>138</v>
      </c>
      <c r="AS79" s="8">
        <v>105</v>
      </c>
      <c r="AT79" s="8">
        <v>94</v>
      </c>
      <c r="AU79" s="8">
        <v>133</v>
      </c>
      <c r="AV79" s="8">
        <v>118</v>
      </c>
      <c r="AW79" s="8">
        <v>110</v>
      </c>
      <c r="AX79" s="8">
        <v>111</v>
      </c>
      <c r="AY79" s="8">
        <v>103</v>
      </c>
      <c r="AZ79" s="8">
        <v>118</v>
      </c>
      <c r="BA79" s="8">
        <v>108</v>
      </c>
      <c r="BB79" s="8">
        <v>107</v>
      </c>
      <c r="BC79" s="8">
        <v>116</v>
      </c>
      <c r="BD79" s="8">
        <v>146</v>
      </c>
      <c r="BE79" s="8">
        <v>126</v>
      </c>
      <c r="BF79" s="8">
        <v>114</v>
      </c>
      <c r="BG79" s="8">
        <v>93</v>
      </c>
      <c r="BH79" s="8">
        <v>98</v>
      </c>
      <c r="BI79" s="8">
        <v>113</v>
      </c>
      <c r="BJ79" s="8">
        <v>135</v>
      </c>
      <c r="BK79" s="8">
        <v>130</v>
      </c>
      <c r="BL79" s="8">
        <v>130</v>
      </c>
      <c r="BM79" s="8">
        <v>122</v>
      </c>
      <c r="BN79" s="8">
        <v>119</v>
      </c>
      <c r="BO79" s="8">
        <v>122</v>
      </c>
      <c r="BP79" s="8">
        <v>159</v>
      </c>
      <c r="BQ79" s="8">
        <v>138</v>
      </c>
      <c r="BR79" s="8">
        <v>119</v>
      </c>
      <c r="BS79" s="8">
        <v>151</v>
      </c>
      <c r="BT79" s="8">
        <v>144</v>
      </c>
      <c r="BU79" s="8">
        <v>119</v>
      </c>
      <c r="BV79" s="8">
        <v>133</v>
      </c>
      <c r="BW79" s="8">
        <v>149</v>
      </c>
      <c r="BX79" s="8">
        <v>135</v>
      </c>
      <c r="BY79" s="8">
        <v>138</v>
      </c>
      <c r="BZ79" s="8">
        <v>131</v>
      </c>
      <c r="CA79" s="8">
        <v>142</v>
      </c>
      <c r="CB79" s="8">
        <v>122</v>
      </c>
      <c r="CC79" s="8">
        <v>117</v>
      </c>
      <c r="CD79" s="8">
        <v>107</v>
      </c>
      <c r="CE79" s="8">
        <v>158</v>
      </c>
      <c r="CF79" s="8">
        <v>116</v>
      </c>
      <c r="CG79" s="8">
        <v>111</v>
      </c>
      <c r="CH79" s="8">
        <v>138</v>
      </c>
      <c r="CI79" s="8">
        <v>153</v>
      </c>
      <c r="CJ79" s="8">
        <v>173</v>
      </c>
      <c r="CK79" s="8">
        <v>148</v>
      </c>
      <c r="CL79" s="8">
        <v>153</v>
      </c>
      <c r="CM79" s="8">
        <v>157</v>
      </c>
      <c r="CN79" s="8">
        <v>149</v>
      </c>
      <c r="CO79" s="8">
        <v>154</v>
      </c>
      <c r="CP79" s="8">
        <v>155</v>
      </c>
      <c r="CQ79" s="8">
        <v>153</v>
      </c>
      <c r="CR79" s="8">
        <v>143</v>
      </c>
      <c r="CS79" s="8">
        <v>129</v>
      </c>
      <c r="CT79" s="8">
        <v>138</v>
      </c>
      <c r="CU79" s="8">
        <v>140</v>
      </c>
      <c r="CV79" s="8">
        <v>143</v>
      </c>
      <c r="CW79" s="8">
        <v>109</v>
      </c>
      <c r="CX79" s="8">
        <v>123</v>
      </c>
      <c r="CY79" s="8">
        <v>116</v>
      </c>
      <c r="CZ79" s="8">
        <v>136</v>
      </c>
      <c r="DA79" s="8">
        <v>119</v>
      </c>
      <c r="DB79" s="8">
        <v>110</v>
      </c>
      <c r="DC79" s="8">
        <v>102</v>
      </c>
      <c r="DD79" s="8">
        <v>121</v>
      </c>
      <c r="DE79" s="8">
        <v>105</v>
      </c>
      <c r="DF79" s="8">
        <v>103</v>
      </c>
      <c r="DG79" s="8">
        <v>126</v>
      </c>
      <c r="DH79" s="8">
        <v>126</v>
      </c>
      <c r="DI79" s="8">
        <v>84</v>
      </c>
      <c r="DJ79" s="8">
        <v>78</v>
      </c>
      <c r="DK79" s="8">
        <v>85</v>
      </c>
      <c r="DL79" s="8">
        <v>77</v>
      </c>
      <c r="DM79" s="8">
        <v>57</v>
      </c>
      <c r="DN79" s="8">
        <v>56</v>
      </c>
      <c r="DO79" s="8">
        <v>46</v>
      </c>
      <c r="DP79" s="8">
        <v>51</v>
      </c>
      <c r="DQ79" s="8">
        <v>40</v>
      </c>
      <c r="DR79" s="8">
        <v>39</v>
      </c>
      <c r="DS79" s="8">
        <v>26</v>
      </c>
      <c r="DT79" s="8">
        <v>34</v>
      </c>
      <c r="DU79" s="8">
        <v>16</v>
      </c>
      <c r="DV79" s="8">
        <v>55</v>
      </c>
      <c r="DW79" s="8">
        <f t="shared" si="4"/>
        <v>6512</v>
      </c>
      <c r="DX79" s="8">
        <f t="shared" si="5"/>
        <v>800</v>
      </c>
      <c r="DY79" s="8">
        <f t="shared" si="6"/>
        <v>3260</v>
      </c>
      <c r="DZ79" s="8">
        <f t="shared" si="7"/>
        <v>2226</v>
      </c>
    </row>
    <row r="80" spans="1:130" x14ac:dyDescent="0.2">
      <c r="A80" t="s">
        <v>210</v>
      </c>
      <c r="B80" t="s">
        <v>286</v>
      </c>
      <c r="C80" t="s">
        <v>184</v>
      </c>
      <c r="D80" s="8">
        <f>SUM(Table3254[[#This Row],[0]:[90]])</f>
        <v>11599</v>
      </c>
      <c r="E80" s="8">
        <f>SUM(Table3254[[#This Row],[0]:[15]])</f>
        <v>1970</v>
      </c>
      <c r="F80" s="8">
        <f>SUM(Table3254[[#This Row],[16]:[64]])</f>
        <v>7056</v>
      </c>
      <c r="G80" s="8">
        <f>SUM(Table3254[[#This Row],[65]:[90]])</f>
        <v>2573</v>
      </c>
      <c r="H80" s="8">
        <f>SUM(Table3254[[#This Row],[85]:[90]])</f>
        <v>382</v>
      </c>
      <c r="I80" s="8">
        <f>SUM(Table3254[[#This Row],[0]:[17]])</f>
        <v>2240</v>
      </c>
      <c r="J80" s="8">
        <f>SUM(Table3254[[#This Row],[18]:[64]])</f>
        <v>6786</v>
      </c>
      <c r="K80" s="8">
        <f>SUM(Table3254[[#This Row],[0]:[4]])</f>
        <v>488</v>
      </c>
      <c r="L80" s="8">
        <f>SUM(Table3254[[#This Row],[5]:[15]])</f>
        <v>1482</v>
      </c>
      <c r="M80" s="8">
        <f>SUM(Table3254[[#This Row],[16]:[24]])</f>
        <v>1061</v>
      </c>
      <c r="N80" s="8">
        <f>SUM(Table3254[[#This Row],[25]:[49]])</f>
        <v>3360</v>
      </c>
      <c r="O80" s="8">
        <f>SUM(Table3254[[#This Row],[50]:[64]])</f>
        <v>2635</v>
      </c>
      <c r="P80" s="8">
        <f>SUM(Table3254[[#This Row],[65]:[74]])</f>
        <v>1410</v>
      </c>
      <c r="Q80" s="8">
        <f>SUM(Table3254[[#This Row],[75]:[84]])</f>
        <v>781</v>
      </c>
      <c r="R80" s="8">
        <f>SUM(Table3254[[#This Row],[5]:[9]])</f>
        <v>641</v>
      </c>
      <c r="S80" s="8">
        <f>SUM(Table3254[[#This Row],[10]:[14]])</f>
        <v>699</v>
      </c>
      <c r="T80" s="8">
        <f>SUM(Table3254[[#This Row],[15]:[19]])</f>
        <v>660</v>
      </c>
      <c r="U80" s="8">
        <f>SUM(Table3254[[#This Row],[20]:[24]])</f>
        <v>543</v>
      </c>
      <c r="V80" s="8">
        <f>SUM(Table3254[[#This Row],[25]:[29]])</f>
        <v>490</v>
      </c>
      <c r="W80" s="8">
        <f>SUM(Table3254[[#This Row],[30]:[34]])</f>
        <v>653</v>
      </c>
      <c r="X80" s="8">
        <f>SUM(Table3254[[#This Row],[35]:[39]])</f>
        <v>780</v>
      </c>
      <c r="Y80" s="8">
        <f>SUM(Table3254[[#This Row],[40]:[44]])</f>
        <v>809</v>
      </c>
      <c r="Z80" s="8">
        <f>SUM(Table3254[[#This Row],[45]:[49]])</f>
        <v>628</v>
      </c>
      <c r="AA80" s="8">
        <f>SUM(Table3254[[#This Row],[50]:[54]])</f>
        <v>823</v>
      </c>
      <c r="AB80" s="8">
        <f>SUM(Table3254[[#This Row],[55]:[59]])</f>
        <v>871</v>
      </c>
      <c r="AC80" s="8">
        <f>SUM(Table3254[[#This Row],[60]:[64]])</f>
        <v>941</v>
      </c>
      <c r="AD80" s="8">
        <f>SUM(Table3254[[#This Row],[65]:[69]])</f>
        <v>818</v>
      </c>
      <c r="AE80" s="8">
        <f>SUM(Table3254[[#This Row],[70]:[74]])</f>
        <v>592</v>
      </c>
      <c r="AF80" s="8">
        <f>SUM(Table3254[[#This Row],[75]:[79]])</f>
        <v>486</v>
      </c>
      <c r="AG80" s="8">
        <f>SUM(Table3254[[#This Row],[80]:[84]])</f>
        <v>295</v>
      </c>
      <c r="AH80" s="8">
        <f>SUM(Table3254[[#This Row],[85]:[89]])</f>
        <v>250</v>
      </c>
      <c r="AI80" s="8">
        <f>Table3254[[#This Row],[90]]</f>
        <v>132</v>
      </c>
      <c r="AJ80" s="8">
        <v>77</v>
      </c>
      <c r="AK80" s="8">
        <v>93</v>
      </c>
      <c r="AL80" s="8">
        <v>106</v>
      </c>
      <c r="AM80" s="8">
        <v>99</v>
      </c>
      <c r="AN80" s="8">
        <v>113</v>
      </c>
      <c r="AO80" s="8">
        <v>109</v>
      </c>
      <c r="AP80" s="8">
        <v>118</v>
      </c>
      <c r="AQ80" s="8">
        <v>153</v>
      </c>
      <c r="AR80" s="8">
        <v>131</v>
      </c>
      <c r="AS80" s="8">
        <v>130</v>
      </c>
      <c r="AT80" s="8">
        <v>157</v>
      </c>
      <c r="AU80" s="8">
        <v>131</v>
      </c>
      <c r="AV80" s="8">
        <v>147</v>
      </c>
      <c r="AW80" s="8">
        <v>125</v>
      </c>
      <c r="AX80" s="8">
        <v>139</v>
      </c>
      <c r="AY80" s="8">
        <v>142</v>
      </c>
      <c r="AZ80" s="8">
        <v>125</v>
      </c>
      <c r="BA80" s="8">
        <v>145</v>
      </c>
      <c r="BB80" s="8">
        <v>128</v>
      </c>
      <c r="BC80" s="8">
        <v>120</v>
      </c>
      <c r="BD80" s="8">
        <v>136</v>
      </c>
      <c r="BE80" s="8">
        <v>117</v>
      </c>
      <c r="BF80" s="8">
        <v>112</v>
      </c>
      <c r="BG80" s="8">
        <v>89</v>
      </c>
      <c r="BH80" s="8">
        <v>89</v>
      </c>
      <c r="BI80" s="8">
        <v>91</v>
      </c>
      <c r="BJ80" s="8">
        <v>91</v>
      </c>
      <c r="BK80" s="8">
        <v>98</v>
      </c>
      <c r="BL80" s="8">
        <v>110</v>
      </c>
      <c r="BM80" s="8">
        <v>100</v>
      </c>
      <c r="BN80" s="8">
        <v>133</v>
      </c>
      <c r="BO80" s="8">
        <v>129</v>
      </c>
      <c r="BP80" s="8">
        <v>138</v>
      </c>
      <c r="BQ80" s="8">
        <v>137</v>
      </c>
      <c r="BR80" s="8">
        <v>116</v>
      </c>
      <c r="BS80" s="8">
        <v>136</v>
      </c>
      <c r="BT80" s="8">
        <v>159</v>
      </c>
      <c r="BU80" s="8">
        <v>160</v>
      </c>
      <c r="BV80" s="8">
        <v>152</v>
      </c>
      <c r="BW80" s="8">
        <v>173</v>
      </c>
      <c r="BX80" s="8">
        <v>160</v>
      </c>
      <c r="BY80" s="8">
        <v>171</v>
      </c>
      <c r="BZ80" s="8">
        <v>157</v>
      </c>
      <c r="CA80" s="8">
        <v>159</v>
      </c>
      <c r="CB80" s="8">
        <v>162</v>
      </c>
      <c r="CC80" s="8">
        <v>138</v>
      </c>
      <c r="CD80" s="8">
        <v>119</v>
      </c>
      <c r="CE80" s="8">
        <v>132</v>
      </c>
      <c r="CF80" s="8">
        <v>101</v>
      </c>
      <c r="CG80" s="8">
        <v>138</v>
      </c>
      <c r="CH80" s="8">
        <v>152</v>
      </c>
      <c r="CI80" s="8">
        <v>178</v>
      </c>
      <c r="CJ80" s="8">
        <v>167</v>
      </c>
      <c r="CK80" s="8">
        <v>156</v>
      </c>
      <c r="CL80" s="8">
        <v>170</v>
      </c>
      <c r="CM80" s="8">
        <v>172</v>
      </c>
      <c r="CN80" s="8">
        <v>151</v>
      </c>
      <c r="CO80" s="8">
        <v>181</v>
      </c>
      <c r="CP80" s="8">
        <v>170</v>
      </c>
      <c r="CQ80" s="8">
        <v>197</v>
      </c>
      <c r="CR80" s="8">
        <v>181</v>
      </c>
      <c r="CS80" s="8">
        <v>194</v>
      </c>
      <c r="CT80" s="8">
        <v>200</v>
      </c>
      <c r="CU80" s="8">
        <v>173</v>
      </c>
      <c r="CV80" s="8">
        <v>193</v>
      </c>
      <c r="CW80" s="8">
        <v>185</v>
      </c>
      <c r="CX80" s="8">
        <v>166</v>
      </c>
      <c r="CY80" s="8">
        <v>155</v>
      </c>
      <c r="CZ80" s="8">
        <v>150</v>
      </c>
      <c r="DA80" s="8">
        <v>162</v>
      </c>
      <c r="DB80" s="8">
        <v>140</v>
      </c>
      <c r="DC80" s="8">
        <v>94</v>
      </c>
      <c r="DD80" s="8">
        <v>104</v>
      </c>
      <c r="DE80" s="8">
        <v>127</v>
      </c>
      <c r="DF80" s="8">
        <v>127</v>
      </c>
      <c r="DG80" s="8">
        <v>107</v>
      </c>
      <c r="DH80" s="8">
        <v>116</v>
      </c>
      <c r="DI80" s="8">
        <v>88</v>
      </c>
      <c r="DJ80" s="8">
        <v>88</v>
      </c>
      <c r="DK80" s="8">
        <v>87</v>
      </c>
      <c r="DL80" s="8">
        <v>50</v>
      </c>
      <c r="DM80" s="8">
        <v>72</v>
      </c>
      <c r="DN80" s="8">
        <v>59</v>
      </c>
      <c r="DO80" s="8">
        <v>66</v>
      </c>
      <c r="DP80" s="8">
        <v>48</v>
      </c>
      <c r="DQ80" s="8">
        <v>61</v>
      </c>
      <c r="DR80" s="8">
        <v>56</v>
      </c>
      <c r="DS80" s="8">
        <v>50</v>
      </c>
      <c r="DT80" s="8">
        <v>51</v>
      </c>
      <c r="DU80" s="8">
        <v>32</v>
      </c>
      <c r="DV80" s="8">
        <v>132</v>
      </c>
      <c r="DW80" s="8">
        <f t="shared" si="4"/>
        <v>7056</v>
      </c>
      <c r="DX80" s="8">
        <f t="shared" si="5"/>
        <v>791</v>
      </c>
      <c r="DY80" s="8">
        <f t="shared" si="6"/>
        <v>3360</v>
      </c>
      <c r="DZ80" s="8">
        <f t="shared" si="7"/>
        <v>2635</v>
      </c>
    </row>
    <row r="81" spans="1:130" x14ac:dyDescent="0.2">
      <c r="A81" t="s">
        <v>210</v>
      </c>
      <c r="B81" t="s">
        <v>287</v>
      </c>
      <c r="C81" t="s">
        <v>288</v>
      </c>
      <c r="D81" s="8">
        <f>SUM(Table3254[[#This Row],[0]:[90]])</f>
        <v>9926</v>
      </c>
      <c r="E81" s="8">
        <f>SUM(Table3254[[#This Row],[0]:[15]])</f>
        <v>1649</v>
      </c>
      <c r="F81" s="8">
        <f>SUM(Table3254[[#This Row],[16]:[64]])</f>
        <v>5873</v>
      </c>
      <c r="G81" s="8">
        <f>SUM(Table3254[[#This Row],[65]:[90]])</f>
        <v>2404</v>
      </c>
      <c r="H81" s="8">
        <f>SUM(Table3254[[#This Row],[85]:[90]])</f>
        <v>275</v>
      </c>
      <c r="I81" s="8">
        <f>SUM(Table3254[[#This Row],[0]:[17]])</f>
        <v>1875</v>
      </c>
      <c r="J81" s="8">
        <f>SUM(Table3254[[#This Row],[18]:[64]])</f>
        <v>5647</v>
      </c>
      <c r="K81" s="8">
        <f>SUM(Table3254[[#This Row],[0]:[4]])</f>
        <v>449</v>
      </c>
      <c r="L81" s="8">
        <f>SUM(Table3254[[#This Row],[5]:[15]])</f>
        <v>1200</v>
      </c>
      <c r="M81" s="8">
        <f>SUM(Table3254[[#This Row],[16]:[24]])</f>
        <v>864</v>
      </c>
      <c r="N81" s="8">
        <f>SUM(Table3254[[#This Row],[25]:[49]])</f>
        <v>2754</v>
      </c>
      <c r="O81" s="8">
        <f>SUM(Table3254[[#This Row],[50]:[64]])</f>
        <v>2255</v>
      </c>
      <c r="P81" s="8">
        <f>SUM(Table3254[[#This Row],[65]:[74]])</f>
        <v>1183</v>
      </c>
      <c r="Q81" s="8">
        <f>SUM(Table3254[[#This Row],[75]:[84]])</f>
        <v>946</v>
      </c>
      <c r="R81" s="8">
        <f>SUM(Table3254[[#This Row],[5]:[9]])</f>
        <v>506</v>
      </c>
      <c r="S81" s="8">
        <f>SUM(Table3254[[#This Row],[10]:[14]])</f>
        <v>563</v>
      </c>
      <c r="T81" s="8">
        <f>SUM(Table3254[[#This Row],[15]:[19]])</f>
        <v>575</v>
      </c>
      <c r="U81" s="8">
        <f>SUM(Table3254[[#This Row],[20]:[24]])</f>
        <v>420</v>
      </c>
      <c r="V81" s="8">
        <f>SUM(Table3254[[#This Row],[25]:[29]])</f>
        <v>440</v>
      </c>
      <c r="W81" s="8">
        <f>SUM(Table3254[[#This Row],[30]:[34]])</f>
        <v>521</v>
      </c>
      <c r="X81" s="8">
        <f>SUM(Table3254[[#This Row],[35]:[39]])</f>
        <v>601</v>
      </c>
      <c r="Y81" s="8">
        <f>SUM(Table3254[[#This Row],[40]:[44]])</f>
        <v>632</v>
      </c>
      <c r="Z81" s="8">
        <f>SUM(Table3254[[#This Row],[45]:[49]])</f>
        <v>560</v>
      </c>
      <c r="AA81" s="8">
        <f>SUM(Table3254[[#This Row],[50]:[54]])</f>
        <v>767</v>
      </c>
      <c r="AB81" s="8">
        <f>SUM(Table3254[[#This Row],[55]:[59]])</f>
        <v>804</v>
      </c>
      <c r="AC81" s="8">
        <f>SUM(Table3254[[#This Row],[60]:[64]])</f>
        <v>684</v>
      </c>
      <c r="AD81" s="8">
        <f>SUM(Table3254[[#This Row],[65]:[69]])</f>
        <v>567</v>
      </c>
      <c r="AE81" s="8">
        <f>SUM(Table3254[[#This Row],[70]:[74]])</f>
        <v>616</v>
      </c>
      <c r="AF81" s="8">
        <f>SUM(Table3254[[#This Row],[75]:[79]])</f>
        <v>609</v>
      </c>
      <c r="AG81" s="8">
        <f>SUM(Table3254[[#This Row],[80]:[84]])</f>
        <v>337</v>
      </c>
      <c r="AH81" s="8">
        <f>SUM(Table3254[[#This Row],[85]:[89]])</f>
        <v>186</v>
      </c>
      <c r="AI81" s="8">
        <f>Table3254[[#This Row],[90]]</f>
        <v>89</v>
      </c>
      <c r="AJ81" s="8">
        <v>94</v>
      </c>
      <c r="AK81" s="8">
        <v>74</v>
      </c>
      <c r="AL81" s="8">
        <v>95</v>
      </c>
      <c r="AM81" s="8">
        <v>102</v>
      </c>
      <c r="AN81" s="8">
        <v>84</v>
      </c>
      <c r="AO81" s="8">
        <v>102</v>
      </c>
      <c r="AP81" s="8">
        <v>86</v>
      </c>
      <c r="AQ81" s="8">
        <v>96</v>
      </c>
      <c r="AR81" s="8">
        <v>100</v>
      </c>
      <c r="AS81" s="8">
        <v>122</v>
      </c>
      <c r="AT81" s="8">
        <v>115</v>
      </c>
      <c r="AU81" s="8">
        <v>110</v>
      </c>
      <c r="AV81" s="8">
        <v>116</v>
      </c>
      <c r="AW81" s="8">
        <v>108</v>
      </c>
      <c r="AX81" s="8">
        <v>114</v>
      </c>
      <c r="AY81" s="8">
        <v>131</v>
      </c>
      <c r="AZ81" s="8">
        <v>117</v>
      </c>
      <c r="BA81" s="8">
        <v>109</v>
      </c>
      <c r="BB81" s="8">
        <v>116</v>
      </c>
      <c r="BC81" s="8">
        <v>102</v>
      </c>
      <c r="BD81" s="8">
        <v>125</v>
      </c>
      <c r="BE81" s="8">
        <v>82</v>
      </c>
      <c r="BF81" s="8">
        <v>84</v>
      </c>
      <c r="BG81" s="8">
        <v>62</v>
      </c>
      <c r="BH81" s="8">
        <v>67</v>
      </c>
      <c r="BI81" s="8">
        <v>84</v>
      </c>
      <c r="BJ81" s="8">
        <v>74</v>
      </c>
      <c r="BK81" s="8">
        <v>112</v>
      </c>
      <c r="BL81" s="8">
        <v>86</v>
      </c>
      <c r="BM81" s="8">
        <v>84</v>
      </c>
      <c r="BN81" s="8">
        <v>104</v>
      </c>
      <c r="BO81" s="8">
        <v>105</v>
      </c>
      <c r="BP81" s="8">
        <v>114</v>
      </c>
      <c r="BQ81" s="8">
        <v>93</v>
      </c>
      <c r="BR81" s="8">
        <v>105</v>
      </c>
      <c r="BS81" s="8">
        <v>114</v>
      </c>
      <c r="BT81" s="8">
        <v>113</v>
      </c>
      <c r="BU81" s="8">
        <v>127</v>
      </c>
      <c r="BV81" s="8">
        <v>128</v>
      </c>
      <c r="BW81" s="8">
        <v>119</v>
      </c>
      <c r="BX81" s="8">
        <v>121</v>
      </c>
      <c r="BY81" s="8">
        <v>130</v>
      </c>
      <c r="BZ81" s="8">
        <v>117</v>
      </c>
      <c r="CA81" s="8">
        <v>129</v>
      </c>
      <c r="CB81" s="8">
        <v>135</v>
      </c>
      <c r="CC81" s="8">
        <v>93</v>
      </c>
      <c r="CD81" s="8">
        <v>116</v>
      </c>
      <c r="CE81" s="8">
        <v>105</v>
      </c>
      <c r="CF81" s="8">
        <v>102</v>
      </c>
      <c r="CG81" s="8">
        <v>144</v>
      </c>
      <c r="CH81" s="8">
        <v>154</v>
      </c>
      <c r="CI81" s="8">
        <v>162</v>
      </c>
      <c r="CJ81" s="8">
        <v>154</v>
      </c>
      <c r="CK81" s="8">
        <v>141</v>
      </c>
      <c r="CL81" s="8">
        <v>156</v>
      </c>
      <c r="CM81" s="8">
        <v>150</v>
      </c>
      <c r="CN81" s="8">
        <v>162</v>
      </c>
      <c r="CO81" s="8">
        <v>174</v>
      </c>
      <c r="CP81" s="8">
        <v>171</v>
      </c>
      <c r="CQ81" s="8">
        <v>147</v>
      </c>
      <c r="CR81" s="8">
        <v>156</v>
      </c>
      <c r="CS81" s="8">
        <v>131</v>
      </c>
      <c r="CT81" s="8">
        <v>138</v>
      </c>
      <c r="CU81" s="8">
        <v>142</v>
      </c>
      <c r="CV81" s="8">
        <v>117</v>
      </c>
      <c r="CW81" s="8">
        <v>122</v>
      </c>
      <c r="CX81" s="8">
        <v>104</v>
      </c>
      <c r="CY81" s="8">
        <v>137</v>
      </c>
      <c r="CZ81" s="8">
        <v>114</v>
      </c>
      <c r="DA81" s="8">
        <v>90</v>
      </c>
      <c r="DB81" s="8">
        <v>137</v>
      </c>
      <c r="DC81" s="8">
        <v>119</v>
      </c>
      <c r="DD81" s="8">
        <v>114</v>
      </c>
      <c r="DE81" s="8">
        <v>129</v>
      </c>
      <c r="DF81" s="8">
        <v>117</v>
      </c>
      <c r="DG81" s="8">
        <v>137</v>
      </c>
      <c r="DH81" s="8">
        <v>140</v>
      </c>
      <c r="DI81" s="8">
        <v>111</v>
      </c>
      <c r="DJ81" s="8">
        <v>111</v>
      </c>
      <c r="DK81" s="8">
        <v>110</v>
      </c>
      <c r="DL81" s="8">
        <v>94</v>
      </c>
      <c r="DM81" s="8">
        <v>74</v>
      </c>
      <c r="DN81" s="8">
        <v>67</v>
      </c>
      <c r="DO81" s="8">
        <v>45</v>
      </c>
      <c r="DP81" s="8">
        <v>57</v>
      </c>
      <c r="DQ81" s="8">
        <v>48</v>
      </c>
      <c r="DR81" s="8">
        <v>46</v>
      </c>
      <c r="DS81" s="8">
        <v>41</v>
      </c>
      <c r="DT81" s="8">
        <v>25</v>
      </c>
      <c r="DU81" s="8">
        <v>26</v>
      </c>
      <c r="DV81" s="8">
        <v>89</v>
      </c>
      <c r="DW81" s="8">
        <f t="shared" si="4"/>
        <v>5873</v>
      </c>
      <c r="DX81" s="8">
        <f t="shared" si="5"/>
        <v>638</v>
      </c>
      <c r="DY81" s="8">
        <f t="shared" si="6"/>
        <v>2754</v>
      </c>
      <c r="DZ81" s="8">
        <f t="shared" si="7"/>
        <v>2255</v>
      </c>
    </row>
    <row r="82" spans="1:130" x14ac:dyDescent="0.2">
      <c r="A82" t="s">
        <v>210</v>
      </c>
      <c r="B82" t="s">
        <v>289</v>
      </c>
      <c r="C82" t="s">
        <v>290</v>
      </c>
      <c r="D82" s="8">
        <f>SUM(Table3254[[#This Row],[0]:[90]])</f>
        <v>17142</v>
      </c>
      <c r="E82" s="8">
        <f>SUM(Table3254[[#This Row],[0]:[15]])</f>
        <v>3093</v>
      </c>
      <c r="F82" s="8">
        <f>SUM(Table3254[[#This Row],[16]:[64]])</f>
        <v>10460</v>
      </c>
      <c r="G82" s="8">
        <f>SUM(Table3254[[#This Row],[65]:[90]])</f>
        <v>3589</v>
      </c>
      <c r="H82" s="8">
        <f>SUM(Table3254[[#This Row],[85]:[90]])</f>
        <v>412</v>
      </c>
      <c r="I82" s="8">
        <f>SUM(Table3254[[#This Row],[0]:[17]])</f>
        <v>3483</v>
      </c>
      <c r="J82" s="8">
        <f>SUM(Table3254[[#This Row],[18]:[64]])</f>
        <v>10070</v>
      </c>
      <c r="K82" s="8">
        <f>SUM(Table3254[[#This Row],[0]:[4]])</f>
        <v>889</v>
      </c>
      <c r="L82" s="8">
        <f>SUM(Table3254[[#This Row],[5]:[15]])</f>
        <v>2204</v>
      </c>
      <c r="M82" s="8">
        <f>SUM(Table3254[[#This Row],[16]:[24]])</f>
        <v>1727</v>
      </c>
      <c r="N82" s="8">
        <f>SUM(Table3254[[#This Row],[25]:[49]])</f>
        <v>5053</v>
      </c>
      <c r="O82" s="8">
        <f>SUM(Table3254[[#This Row],[50]:[64]])</f>
        <v>3680</v>
      </c>
      <c r="P82" s="8">
        <f>SUM(Table3254[[#This Row],[65]:[74]])</f>
        <v>1996</v>
      </c>
      <c r="Q82" s="8">
        <f>SUM(Table3254[[#This Row],[75]:[84]])</f>
        <v>1181</v>
      </c>
      <c r="R82" s="8">
        <f>SUM(Table3254[[#This Row],[5]:[9]])</f>
        <v>998</v>
      </c>
      <c r="S82" s="8">
        <f>SUM(Table3254[[#This Row],[10]:[14]])</f>
        <v>985</v>
      </c>
      <c r="T82" s="8">
        <f>SUM(Table3254[[#This Row],[15]:[19]])</f>
        <v>988</v>
      </c>
      <c r="U82" s="8">
        <f>SUM(Table3254[[#This Row],[20]:[24]])</f>
        <v>960</v>
      </c>
      <c r="V82" s="8">
        <f>SUM(Table3254[[#This Row],[25]:[29]])</f>
        <v>992</v>
      </c>
      <c r="W82" s="8">
        <f>SUM(Table3254[[#This Row],[30]:[34]])</f>
        <v>1097</v>
      </c>
      <c r="X82" s="8">
        <f>SUM(Table3254[[#This Row],[35]:[39]])</f>
        <v>1078</v>
      </c>
      <c r="Y82" s="8">
        <f>SUM(Table3254[[#This Row],[40]:[44]])</f>
        <v>998</v>
      </c>
      <c r="Z82" s="8">
        <f>SUM(Table3254[[#This Row],[45]:[49]])</f>
        <v>888</v>
      </c>
      <c r="AA82" s="8">
        <f>SUM(Table3254[[#This Row],[50]:[54]])</f>
        <v>1196</v>
      </c>
      <c r="AB82" s="8">
        <f>SUM(Table3254[[#This Row],[55]:[59]])</f>
        <v>1311</v>
      </c>
      <c r="AC82" s="8">
        <f>SUM(Table3254[[#This Row],[60]:[64]])</f>
        <v>1173</v>
      </c>
      <c r="AD82" s="8">
        <f>SUM(Table3254[[#This Row],[65]:[69]])</f>
        <v>1024</v>
      </c>
      <c r="AE82" s="8">
        <f>SUM(Table3254[[#This Row],[70]:[74]])</f>
        <v>972</v>
      </c>
      <c r="AF82" s="8">
        <f>SUM(Table3254[[#This Row],[75]:[79]])</f>
        <v>779</v>
      </c>
      <c r="AG82" s="8">
        <f>SUM(Table3254[[#This Row],[80]:[84]])</f>
        <v>402</v>
      </c>
      <c r="AH82" s="8">
        <f>SUM(Table3254[[#This Row],[85]:[89]])</f>
        <v>273</v>
      </c>
      <c r="AI82" s="8">
        <f>Table3254[[#This Row],[90]]</f>
        <v>139</v>
      </c>
      <c r="AJ82" s="8">
        <v>180</v>
      </c>
      <c r="AK82" s="8">
        <v>181</v>
      </c>
      <c r="AL82" s="8">
        <v>171</v>
      </c>
      <c r="AM82" s="8">
        <v>186</v>
      </c>
      <c r="AN82" s="8">
        <v>171</v>
      </c>
      <c r="AO82" s="8">
        <v>198</v>
      </c>
      <c r="AP82" s="8">
        <v>194</v>
      </c>
      <c r="AQ82" s="8">
        <v>202</v>
      </c>
      <c r="AR82" s="8">
        <v>185</v>
      </c>
      <c r="AS82" s="8">
        <v>219</v>
      </c>
      <c r="AT82" s="8">
        <v>184</v>
      </c>
      <c r="AU82" s="8">
        <v>222</v>
      </c>
      <c r="AV82" s="8">
        <v>209</v>
      </c>
      <c r="AW82" s="8">
        <v>183</v>
      </c>
      <c r="AX82" s="8">
        <v>187</v>
      </c>
      <c r="AY82" s="8">
        <v>221</v>
      </c>
      <c r="AZ82" s="8">
        <v>190</v>
      </c>
      <c r="BA82" s="8">
        <v>200</v>
      </c>
      <c r="BB82" s="8">
        <v>191</v>
      </c>
      <c r="BC82" s="8">
        <v>186</v>
      </c>
      <c r="BD82" s="8">
        <v>238</v>
      </c>
      <c r="BE82" s="8">
        <v>213</v>
      </c>
      <c r="BF82" s="8">
        <v>181</v>
      </c>
      <c r="BG82" s="8">
        <v>162</v>
      </c>
      <c r="BH82" s="8">
        <v>166</v>
      </c>
      <c r="BI82" s="8">
        <v>196</v>
      </c>
      <c r="BJ82" s="8">
        <v>186</v>
      </c>
      <c r="BK82" s="8">
        <v>184</v>
      </c>
      <c r="BL82" s="8">
        <v>197</v>
      </c>
      <c r="BM82" s="8">
        <v>229</v>
      </c>
      <c r="BN82" s="8">
        <v>205</v>
      </c>
      <c r="BO82" s="8">
        <v>217</v>
      </c>
      <c r="BP82" s="8">
        <v>231</v>
      </c>
      <c r="BQ82" s="8">
        <v>211</v>
      </c>
      <c r="BR82" s="8">
        <v>233</v>
      </c>
      <c r="BS82" s="8">
        <v>220</v>
      </c>
      <c r="BT82" s="8">
        <v>203</v>
      </c>
      <c r="BU82" s="8">
        <v>230</v>
      </c>
      <c r="BV82" s="8">
        <v>219</v>
      </c>
      <c r="BW82" s="8">
        <v>206</v>
      </c>
      <c r="BX82" s="8">
        <v>221</v>
      </c>
      <c r="BY82" s="8">
        <v>189</v>
      </c>
      <c r="BZ82" s="8">
        <v>211</v>
      </c>
      <c r="CA82" s="8">
        <v>202</v>
      </c>
      <c r="CB82" s="8">
        <v>175</v>
      </c>
      <c r="CC82" s="8">
        <v>181</v>
      </c>
      <c r="CD82" s="8">
        <v>174</v>
      </c>
      <c r="CE82" s="8">
        <v>172</v>
      </c>
      <c r="CF82" s="8">
        <v>183</v>
      </c>
      <c r="CG82" s="8">
        <v>178</v>
      </c>
      <c r="CH82" s="8">
        <v>253</v>
      </c>
      <c r="CI82" s="8">
        <v>233</v>
      </c>
      <c r="CJ82" s="8">
        <v>236</v>
      </c>
      <c r="CK82" s="8">
        <v>239</v>
      </c>
      <c r="CL82" s="8">
        <v>235</v>
      </c>
      <c r="CM82" s="8">
        <v>241</v>
      </c>
      <c r="CN82" s="8">
        <v>270</v>
      </c>
      <c r="CO82" s="8">
        <v>286</v>
      </c>
      <c r="CP82" s="8">
        <v>248</v>
      </c>
      <c r="CQ82" s="8">
        <v>266</v>
      </c>
      <c r="CR82" s="8">
        <v>267</v>
      </c>
      <c r="CS82" s="8">
        <v>243</v>
      </c>
      <c r="CT82" s="8">
        <v>216</v>
      </c>
      <c r="CU82" s="8">
        <v>202</v>
      </c>
      <c r="CV82" s="8">
        <v>245</v>
      </c>
      <c r="CW82" s="8">
        <v>223</v>
      </c>
      <c r="CX82" s="8">
        <v>230</v>
      </c>
      <c r="CY82" s="8">
        <v>198</v>
      </c>
      <c r="CZ82" s="8">
        <v>183</v>
      </c>
      <c r="DA82" s="8">
        <v>190</v>
      </c>
      <c r="DB82" s="8">
        <v>189</v>
      </c>
      <c r="DC82" s="8">
        <v>176</v>
      </c>
      <c r="DD82" s="8">
        <v>200</v>
      </c>
      <c r="DE82" s="8">
        <v>203</v>
      </c>
      <c r="DF82" s="8">
        <v>204</v>
      </c>
      <c r="DG82" s="8">
        <v>178</v>
      </c>
      <c r="DH82" s="8">
        <v>218</v>
      </c>
      <c r="DI82" s="8">
        <v>145</v>
      </c>
      <c r="DJ82" s="8">
        <v>131</v>
      </c>
      <c r="DK82" s="8">
        <v>107</v>
      </c>
      <c r="DL82" s="8">
        <v>89</v>
      </c>
      <c r="DM82" s="8">
        <v>90</v>
      </c>
      <c r="DN82" s="8">
        <v>88</v>
      </c>
      <c r="DO82" s="8">
        <v>69</v>
      </c>
      <c r="DP82" s="8">
        <v>66</v>
      </c>
      <c r="DQ82" s="8">
        <v>60</v>
      </c>
      <c r="DR82" s="8">
        <v>75</v>
      </c>
      <c r="DS82" s="8">
        <v>49</v>
      </c>
      <c r="DT82" s="8">
        <v>48</v>
      </c>
      <c r="DU82" s="8">
        <v>41</v>
      </c>
      <c r="DV82" s="8">
        <v>139</v>
      </c>
      <c r="DW82" s="8">
        <f t="shared" si="4"/>
        <v>10460</v>
      </c>
      <c r="DX82" s="8">
        <f t="shared" si="5"/>
        <v>1337</v>
      </c>
      <c r="DY82" s="8">
        <f t="shared" si="6"/>
        <v>5053</v>
      </c>
      <c r="DZ82" s="8">
        <f t="shared" si="7"/>
        <v>3680</v>
      </c>
    </row>
    <row r="83" spans="1:130" x14ac:dyDescent="0.2">
      <c r="A83" t="s">
        <v>210</v>
      </c>
      <c r="B83" t="s">
        <v>291</v>
      </c>
      <c r="C83" t="s">
        <v>188</v>
      </c>
      <c r="D83" s="8">
        <f>SUM(Table3254[[#This Row],[0]:[90]])</f>
        <v>11717</v>
      </c>
      <c r="E83" s="8">
        <f>SUM(Table3254[[#This Row],[0]:[15]])</f>
        <v>1980</v>
      </c>
      <c r="F83" s="8">
        <f>SUM(Table3254[[#This Row],[16]:[64]])</f>
        <v>7199</v>
      </c>
      <c r="G83" s="8">
        <f>SUM(Table3254[[#This Row],[65]:[90]])</f>
        <v>2538</v>
      </c>
      <c r="H83" s="8">
        <f>SUM(Table3254[[#This Row],[85]:[90]])</f>
        <v>246</v>
      </c>
      <c r="I83" s="8">
        <f>SUM(Table3254[[#This Row],[0]:[17]])</f>
        <v>2259</v>
      </c>
      <c r="J83" s="8">
        <f>SUM(Table3254[[#This Row],[18]:[64]])</f>
        <v>6920</v>
      </c>
      <c r="K83" s="8">
        <f>SUM(Table3254[[#This Row],[0]:[4]])</f>
        <v>573</v>
      </c>
      <c r="L83" s="8">
        <f>SUM(Table3254[[#This Row],[5]:[15]])</f>
        <v>1407</v>
      </c>
      <c r="M83" s="8">
        <f>SUM(Table3254[[#This Row],[16]:[24]])</f>
        <v>1267</v>
      </c>
      <c r="N83" s="8">
        <f>SUM(Table3254[[#This Row],[25]:[49]])</f>
        <v>3520</v>
      </c>
      <c r="O83" s="8">
        <f>SUM(Table3254[[#This Row],[50]:[64]])</f>
        <v>2412</v>
      </c>
      <c r="P83" s="8">
        <f>SUM(Table3254[[#This Row],[65]:[74]])</f>
        <v>1439</v>
      </c>
      <c r="Q83" s="8">
        <f>SUM(Table3254[[#This Row],[75]:[84]])</f>
        <v>853</v>
      </c>
      <c r="R83" s="8">
        <f>SUM(Table3254[[#This Row],[5]:[9]])</f>
        <v>575</v>
      </c>
      <c r="S83" s="8">
        <f>SUM(Table3254[[#This Row],[10]:[14]])</f>
        <v>695</v>
      </c>
      <c r="T83" s="8">
        <f>SUM(Table3254[[#This Row],[15]:[19]])</f>
        <v>669</v>
      </c>
      <c r="U83" s="8">
        <f>SUM(Table3254[[#This Row],[20]:[24]])</f>
        <v>735</v>
      </c>
      <c r="V83" s="8">
        <f>SUM(Table3254[[#This Row],[25]:[29]])</f>
        <v>644</v>
      </c>
      <c r="W83" s="8">
        <f>SUM(Table3254[[#This Row],[30]:[34]])</f>
        <v>726</v>
      </c>
      <c r="X83" s="8">
        <f>SUM(Table3254[[#This Row],[35]:[39]])</f>
        <v>720</v>
      </c>
      <c r="Y83" s="8">
        <f>SUM(Table3254[[#This Row],[40]:[44]])</f>
        <v>754</v>
      </c>
      <c r="Z83" s="8">
        <f>SUM(Table3254[[#This Row],[45]:[49]])</f>
        <v>676</v>
      </c>
      <c r="AA83" s="8">
        <f>SUM(Table3254[[#This Row],[50]:[54]])</f>
        <v>810</v>
      </c>
      <c r="AB83" s="8">
        <f>SUM(Table3254[[#This Row],[55]:[59]])</f>
        <v>828</v>
      </c>
      <c r="AC83" s="8">
        <f>SUM(Table3254[[#This Row],[60]:[64]])</f>
        <v>774</v>
      </c>
      <c r="AD83" s="8">
        <f>SUM(Table3254[[#This Row],[65]:[69]])</f>
        <v>764</v>
      </c>
      <c r="AE83" s="8">
        <f>SUM(Table3254[[#This Row],[70]:[74]])</f>
        <v>675</v>
      </c>
      <c r="AF83" s="8">
        <f>SUM(Table3254[[#This Row],[75]:[79]])</f>
        <v>548</v>
      </c>
      <c r="AG83" s="8">
        <f>SUM(Table3254[[#This Row],[80]:[84]])</f>
        <v>305</v>
      </c>
      <c r="AH83" s="8">
        <f>SUM(Table3254[[#This Row],[85]:[89]])</f>
        <v>155</v>
      </c>
      <c r="AI83" s="8">
        <f>Table3254[[#This Row],[90]]</f>
        <v>91</v>
      </c>
      <c r="AJ83" s="8">
        <v>103</v>
      </c>
      <c r="AK83" s="8">
        <v>126</v>
      </c>
      <c r="AL83" s="8">
        <v>113</v>
      </c>
      <c r="AM83" s="8">
        <v>113</v>
      </c>
      <c r="AN83" s="8">
        <v>118</v>
      </c>
      <c r="AO83" s="8">
        <v>97</v>
      </c>
      <c r="AP83" s="8">
        <v>109</v>
      </c>
      <c r="AQ83" s="8">
        <v>130</v>
      </c>
      <c r="AR83" s="8">
        <v>126</v>
      </c>
      <c r="AS83" s="8">
        <v>113</v>
      </c>
      <c r="AT83" s="8">
        <v>127</v>
      </c>
      <c r="AU83" s="8">
        <v>149</v>
      </c>
      <c r="AV83" s="8">
        <v>145</v>
      </c>
      <c r="AW83" s="8">
        <v>137</v>
      </c>
      <c r="AX83" s="8">
        <v>137</v>
      </c>
      <c r="AY83" s="8">
        <v>137</v>
      </c>
      <c r="AZ83" s="8">
        <v>149</v>
      </c>
      <c r="BA83" s="8">
        <v>130</v>
      </c>
      <c r="BB83" s="8">
        <v>131</v>
      </c>
      <c r="BC83" s="8">
        <v>122</v>
      </c>
      <c r="BD83" s="8">
        <v>191</v>
      </c>
      <c r="BE83" s="8">
        <v>160</v>
      </c>
      <c r="BF83" s="8">
        <v>125</v>
      </c>
      <c r="BG83" s="8">
        <v>126</v>
      </c>
      <c r="BH83" s="8">
        <v>133</v>
      </c>
      <c r="BI83" s="8">
        <v>123</v>
      </c>
      <c r="BJ83" s="8">
        <v>121</v>
      </c>
      <c r="BK83" s="8">
        <v>122</v>
      </c>
      <c r="BL83" s="8">
        <v>134</v>
      </c>
      <c r="BM83" s="8">
        <v>144</v>
      </c>
      <c r="BN83" s="8">
        <v>132</v>
      </c>
      <c r="BO83" s="8">
        <v>132</v>
      </c>
      <c r="BP83" s="8">
        <v>147</v>
      </c>
      <c r="BQ83" s="8">
        <v>148</v>
      </c>
      <c r="BR83" s="8">
        <v>167</v>
      </c>
      <c r="BS83" s="8">
        <v>136</v>
      </c>
      <c r="BT83" s="8">
        <v>132</v>
      </c>
      <c r="BU83" s="8">
        <v>157</v>
      </c>
      <c r="BV83" s="8">
        <v>149</v>
      </c>
      <c r="BW83" s="8">
        <v>146</v>
      </c>
      <c r="BX83" s="8">
        <v>145</v>
      </c>
      <c r="BY83" s="8">
        <v>161</v>
      </c>
      <c r="BZ83" s="8">
        <v>172</v>
      </c>
      <c r="CA83" s="8">
        <v>133</v>
      </c>
      <c r="CB83" s="8">
        <v>143</v>
      </c>
      <c r="CC83" s="8">
        <v>137</v>
      </c>
      <c r="CD83" s="8">
        <v>134</v>
      </c>
      <c r="CE83" s="8">
        <v>125</v>
      </c>
      <c r="CF83" s="8">
        <v>138</v>
      </c>
      <c r="CG83" s="8">
        <v>142</v>
      </c>
      <c r="CH83" s="8">
        <v>169</v>
      </c>
      <c r="CI83" s="8">
        <v>155</v>
      </c>
      <c r="CJ83" s="8">
        <v>168</v>
      </c>
      <c r="CK83" s="8">
        <v>160</v>
      </c>
      <c r="CL83" s="8">
        <v>158</v>
      </c>
      <c r="CM83" s="8">
        <v>172</v>
      </c>
      <c r="CN83" s="8">
        <v>160</v>
      </c>
      <c r="CO83" s="8">
        <v>166</v>
      </c>
      <c r="CP83" s="8">
        <v>172</v>
      </c>
      <c r="CQ83" s="8">
        <v>158</v>
      </c>
      <c r="CR83" s="8">
        <v>165</v>
      </c>
      <c r="CS83" s="8">
        <v>171</v>
      </c>
      <c r="CT83" s="8">
        <v>158</v>
      </c>
      <c r="CU83" s="8">
        <v>144</v>
      </c>
      <c r="CV83" s="8">
        <v>136</v>
      </c>
      <c r="CW83" s="8">
        <v>170</v>
      </c>
      <c r="CX83" s="8">
        <v>154</v>
      </c>
      <c r="CY83" s="8">
        <v>157</v>
      </c>
      <c r="CZ83" s="8">
        <v>137</v>
      </c>
      <c r="DA83" s="8">
        <v>146</v>
      </c>
      <c r="DB83" s="8">
        <v>139</v>
      </c>
      <c r="DC83" s="8">
        <v>132</v>
      </c>
      <c r="DD83" s="8">
        <v>125</v>
      </c>
      <c r="DE83" s="8">
        <v>141</v>
      </c>
      <c r="DF83" s="8">
        <v>138</v>
      </c>
      <c r="DG83" s="8">
        <v>122</v>
      </c>
      <c r="DH83" s="8">
        <v>159</v>
      </c>
      <c r="DI83" s="8">
        <v>127</v>
      </c>
      <c r="DJ83" s="8">
        <v>70</v>
      </c>
      <c r="DK83" s="8">
        <v>70</v>
      </c>
      <c r="DL83" s="8">
        <v>70</v>
      </c>
      <c r="DM83" s="8">
        <v>73</v>
      </c>
      <c r="DN83" s="8">
        <v>49</v>
      </c>
      <c r="DO83" s="8">
        <v>58</v>
      </c>
      <c r="DP83" s="8">
        <v>55</v>
      </c>
      <c r="DQ83" s="8">
        <v>41</v>
      </c>
      <c r="DR83" s="8">
        <v>42</v>
      </c>
      <c r="DS83" s="8">
        <v>27</v>
      </c>
      <c r="DT83" s="8">
        <v>27</v>
      </c>
      <c r="DU83" s="8">
        <v>18</v>
      </c>
      <c r="DV83" s="8">
        <v>91</v>
      </c>
      <c r="DW83" s="8">
        <f t="shared" si="4"/>
        <v>7199</v>
      </c>
      <c r="DX83" s="8">
        <f t="shared" si="5"/>
        <v>988</v>
      </c>
      <c r="DY83" s="8">
        <f t="shared" si="6"/>
        <v>3520</v>
      </c>
      <c r="DZ83" s="8">
        <f t="shared" si="7"/>
        <v>2412</v>
      </c>
    </row>
    <row r="84" spans="1:130" x14ac:dyDescent="0.2">
      <c r="A84" t="s">
        <v>210</v>
      </c>
      <c r="B84" t="s">
        <v>292</v>
      </c>
      <c r="C84" t="s">
        <v>190</v>
      </c>
      <c r="D84" s="8">
        <f>SUM(Table3254[[#This Row],[0]:[90]])</f>
        <v>10662</v>
      </c>
      <c r="E84" s="8">
        <f>SUM(Table3254[[#This Row],[0]:[15]])</f>
        <v>1741</v>
      </c>
      <c r="F84" s="8">
        <f>SUM(Table3254[[#This Row],[16]:[64]])</f>
        <v>6373</v>
      </c>
      <c r="G84" s="8">
        <f>SUM(Table3254[[#This Row],[65]:[90]])</f>
        <v>2548</v>
      </c>
      <c r="H84" s="8">
        <f>SUM(Table3254[[#This Row],[85]:[90]])</f>
        <v>328</v>
      </c>
      <c r="I84" s="8">
        <f>SUM(Table3254[[#This Row],[0]:[17]])</f>
        <v>1986</v>
      </c>
      <c r="J84" s="8">
        <f>SUM(Table3254[[#This Row],[18]:[64]])</f>
        <v>6128</v>
      </c>
      <c r="K84" s="8">
        <f>SUM(Table3254[[#This Row],[0]:[4]])</f>
        <v>444</v>
      </c>
      <c r="L84" s="8">
        <f>SUM(Table3254[[#This Row],[5]:[15]])</f>
        <v>1297</v>
      </c>
      <c r="M84" s="8">
        <f>SUM(Table3254[[#This Row],[16]:[24]])</f>
        <v>965</v>
      </c>
      <c r="N84" s="8">
        <f>SUM(Table3254[[#This Row],[25]:[49]])</f>
        <v>3059</v>
      </c>
      <c r="O84" s="8">
        <f>SUM(Table3254[[#This Row],[50]:[64]])</f>
        <v>2349</v>
      </c>
      <c r="P84" s="8">
        <f>SUM(Table3254[[#This Row],[65]:[74]])</f>
        <v>1369</v>
      </c>
      <c r="Q84" s="8">
        <f>SUM(Table3254[[#This Row],[75]:[84]])</f>
        <v>851</v>
      </c>
      <c r="R84" s="8">
        <f>SUM(Table3254[[#This Row],[5]:[9]])</f>
        <v>500</v>
      </c>
      <c r="S84" s="8">
        <f>SUM(Table3254[[#This Row],[10]:[14]])</f>
        <v>657</v>
      </c>
      <c r="T84" s="8">
        <f>SUM(Table3254[[#This Row],[15]:[19]])</f>
        <v>603</v>
      </c>
      <c r="U84" s="8">
        <f>SUM(Table3254[[#This Row],[20]:[24]])</f>
        <v>502</v>
      </c>
      <c r="V84" s="8">
        <f>SUM(Table3254[[#This Row],[25]:[29]])</f>
        <v>542</v>
      </c>
      <c r="W84" s="8">
        <f>SUM(Table3254[[#This Row],[30]:[34]])</f>
        <v>640</v>
      </c>
      <c r="X84" s="8">
        <f>SUM(Table3254[[#This Row],[35]:[39]])</f>
        <v>636</v>
      </c>
      <c r="Y84" s="8">
        <f>SUM(Table3254[[#This Row],[40]:[44]])</f>
        <v>598</v>
      </c>
      <c r="Z84" s="8">
        <f>SUM(Table3254[[#This Row],[45]:[49]])</f>
        <v>643</v>
      </c>
      <c r="AA84" s="8">
        <f>SUM(Table3254[[#This Row],[50]:[54]])</f>
        <v>796</v>
      </c>
      <c r="AB84" s="8">
        <f>SUM(Table3254[[#This Row],[55]:[59]])</f>
        <v>818</v>
      </c>
      <c r="AC84" s="8">
        <f>SUM(Table3254[[#This Row],[60]:[64]])</f>
        <v>735</v>
      </c>
      <c r="AD84" s="8">
        <f>SUM(Table3254[[#This Row],[65]:[69]])</f>
        <v>724</v>
      </c>
      <c r="AE84" s="8">
        <f>SUM(Table3254[[#This Row],[70]:[74]])</f>
        <v>645</v>
      </c>
      <c r="AF84" s="8">
        <f>SUM(Table3254[[#This Row],[75]:[79]])</f>
        <v>554</v>
      </c>
      <c r="AG84" s="8">
        <f>SUM(Table3254[[#This Row],[80]:[84]])</f>
        <v>297</v>
      </c>
      <c r="AH84" s="8">
        <f>SUM(Table3254[[#This Row],[85]:[89]])</f>
        <v>221</v>
      </c>
      <c r="AI84" s="8">
        <f>Table3254[[#This Row],[90]]</f>
        <v>107</v>
      </c>
      <c r="AJ84" s="8">
        <v>72</v>
      </c>
      <c r="AK84" s="8">
        <v>93</v>
      </c>
      <c r="AL84" s="8">
        <v>77</v>
      </c>
      <c r="AM84" s="8">
        <v>94</v>
      </c>
      <c r="AN84" s="8">
        <v>108</v>
      </c>
      <c r="AO84" s="8">
        <v>91</v>
      </c>
      <c r="AP84" s="8">
        <v>104</v>
      </c>
      <c r="AQ84" s="8">
        <v>87</v>
      </c>
      <c r="AR84" s="8">
        <v>115</v>
      </c>
      <c r="AS84" s="8">
        <v>103</v>
      </c>
      <c r="AT84" s="8">
        <v>137</v>
      </c>
      <c r="AU84" s="8">
        <v>122</v>
      </c>
      <c r="AV84" s="8">
        <v>136</v>
      </c>
      <c r="AW84" s="8">
        <v>125</v>
      </c>
      <c r="AX84" s="8">
        <v>137</v>
      </c>
      <c r="AY84" s="8">
        <v>140</v>
      </c>
      <c r="AZ84" s="8">
        <v>115</v>
      </c>
      <c r="BA84" s="8">
        <v>130</v>
      </c>
      <c r="BB84" s="8">
        <v>104</v>
      </c>
      <c r="BC84" s="8">
        <v>114</v>
      </c>
      <c r="BD84" s="8">
        <v>135</v>
      </c>
      <c r="BE84" s="8">
        <v>98</v>
      </c>
      <c r="BF84" s="8">
        <v>117</v>
      </c>
      <c r="BG84" s="8">
        <v>76</v>
      </c>
      <c r="BH84" s="8">
        <v>76</v>
      </c>
      <c r="BI84" s="8">
        <v>116</v>
      </c>
      <c r="BJ84" s="8">
        <v>115</v>
      </c>
      <c r="BK84" s="8">
        <v>92</v>
      </c>
      <c r="BL84" s="8">
        <v>117</v>
      </c>
      <c r="BM84" s="8">
        <v>102</v>
      </c>
      <c r="BN84" s="8">
        <v>144</v>
      </c>
      <c r="BO84" s="8">
        <v>127</v>
      </c>
      <c r="BP84" s="8">
        <v>126</v>
      </c>
      <c r="BQ84" s="8">
        <v>120</v>
      </c>
      <c r="BR84" s="8">
        <v>123</v>
      </c>
      <c r="BS84" s="8">
        <v>129</v>
      </c>
      <c r="BT84" s="8">
        <v>119</v>
      </c>
      <c r="BU84" s="8">
        <v>139</v>
      </c>
      <c r="BV84" s="8">
        <v>115</v>
      </c>
      <c r="BW84" s="8">
        <v>134</v>
      </c>
      <c r="BX84" s="8">
        <v>119</v>
      </c>
      <c r="BY84" s="8">
        <v>115</v>
      </c>
      <c r="BZ84" s="8">
        <v>120</v>
      </c>
      <c r="CA84" s="8">
        <v>118</v>
      </c>
      <c r="CB84" s="8">
        <v>126</v>
      </c>
      <c r="CC84" s="8">
        <v>146</v>
      </c>
      <c r="CD84" s="8">
        <v>114</v>
      </c>
      <c r="CE84" s="8">
        <v>128</v>
      </c>
      <c r="CF84" s="8">
        <v>153</v>
      </c>
      <c r="CG84" s="8">
        <v>102</v>
      </c>
      <c r="CH84" s="8">
        <v>123</v>
      </c>
      <c r="CI84" s="8">
        <v>182</v>
      </c>
      <c r="CJ84" s="8">
        <v>168</v>
      </c>
      <c r="CK84" s="8">
        <v>149</v>
      </c>
      <c r="CL84" s="8">
        <v>174</v>
      </c>
      <c r="CM84" s="8">
        <v>140</v>
      </c>
      <c r="CN84" s="8">
        <v>162</v>
      </c>
      <c r="CO84" s="8">
        <v>185</v>
      </c>
      <c r="CP84" s="8">
        <v>164</v>
      </c>
      <c r="CQ84" s="8">
        <v>167</v>
      </c>
      <c r="CR84" s="8">
        <v>127</v>
      </c>
      <c r="CS84" s="8">
        <v>145</v>
      </c>
      <c r="CT84" s="8">
        <v>153</v>
      </c>
      <c r="CU84" s="8">
        <v>132</v>
      </c>
      <c r="CV84" s="8">
        <v>178</v>
      </c>
      <c r="CW84" s="8">
        <v>166</v>
      </c>
      <c r="CX84" s="8">
        <v>149</v>
      </c>
      <c r="CY84" s="8">
        <v>155</v>
      </c>
      <c r="CZ84" s="8">
        <v>118</v>
      </c>
      <c r="DA84" s="8">
        <v>136</v>
      </c>
      <c r="DB84" s="8">
        <v>128</v>
      </c>
      <c r="DC84" s="8">
        <v>155</v>
      </c>
      <c r="DD84" s="8">
        <v>126</v>
      </c>
      <c r="DE84" s="8">
        <v>121</v>
      </c>
      <c r="DF84" s="8">
        <v>115</v>
      </c>
      <c r="DG84" s="8">
        <v>140</v>
      </c>
      <c r="DH84" s="8">
        <v>131</v>
      </c>
      <c r="DI84" s="8">
        <v>96</v>
      </c>
      <c r="DJ84" s="8">
        <v>92</v>
      </c>
      <c r="DK84" s="8">
        <v>95</v>
      </c>
      <c r="DL84" s="8">
        <v>77</v>
      </c>
      <c r="DM84" s="8">
        <v>57</v>
      </c>
      <c r="DN84" s="8">
        <v>58</v>
      </c>
      <c r="DO84" s="8">
        <v>55</v>
      </c>
      <c r="DP84" s="8">
        <v>50</v>
      </c>
      <c r="DQ84" s="8">
        <v>61</v>
      </c>
      <c r="DR84" s="8">
        <v>43</v>
      </c>
      <c r="DS84" s="8">
        <v>46</v>
      </c>
      <c r="DT84" s="8">
        <v>41</v>
      </c>
      <c r="DU84" s="8">
        <v>30</v>
      </c>
      <c r="DV84" s="8">
        <v>107</v>
      </c>
      <c r="DW84" s="8">
        <f t="shared" si="4"/>
        <v>6373</v>
      </c>
      <c r="DX84" s="8">
        <f t="shared" si="5"/>
        <v>720</v>
      </c>
      <c r="DY84" s="8">
        <f t="shared" si="6"/>
        <v>3059</v>
      </c>
      <c r="DZ84" s="8">
        <f t="shared" si="7"/>
        <v>2349</v>
      </c>
    </row>
    <row r="85" spans="1:130" x14ac:dyDescent="0.2">
      <c r="A85" t="s">
        <v>210</v>
      </c>
      <c r="B85" t="s">
        <v>293</v>
      </c>
      <c r="C85" t="s">
        <v>294</v>
      </c>
      <c r="D85" s="8">
        <f>SUM(Table3254[[#This Row],[0]:[90]])</f>
        <v>5865</v>
      </c>
      <c r="E85" s="8">
        <f>SUM(Table3254[[#This Row],[0]:[15]])</f>
        <v>962</v>
      </c>
      <c r="F85" s="8">
        <f>SUM(Table3254[[#This Row],[16]:[64]])</f>
        <v>3661</v>
      </c>
      <c r="G85" s="8">
        <f>SUM(Table3254[[#This Row],[65]:[90]])</f>
        <v>1242</v>
      </c>
      <c r="H85" s="8">
        <f>SUM(Table3254[[#This Row],[85]:[90]])</f>
        <v>137</v>
      </c>
      <c r="I85" s="8">
        <f>SUM(Table3254[[#This Row],[0]:[17]])</f>
        <v>1076</v>
      </c>
      <c r="J85" s="8">
        <f>SUM(Table3254[[#This Row],[18]:[64]])</f>
        <v>3547</v>
      </c>
      <c r="K85" s="8">
        <f>SUM(Table3254[[#This Row],[0]:[4]])</f>
        <v>304</v>
      </c>
      <c r="L85" s="8">
        <f>SUM(Table3254[[#This Row],[5]:[15]])</f>
        <v>658</v>
      </c>
      <c r="M85" s="8">
        <f>SUM(Table3254[[#This Row],[16]:[24]])</f>
        <v>521</v>
      </c>
      <c r="N85" s="8">
        <f>SUM(Table3254[[#This Row],[25]:[49]])</f>
        <v>1873</v>
      </c>
      <c r="O85" s="8">
        <f>SUM(Table3254[[#This Row],[50]:[64]])</f>
        <v>1267</v>
      </c>
      <c r="P85" s="8">
        <f>SUM(Table3254[[#This Row],[65]:[74]])</f>
        <v>619</v>
      </c>
      <c r="Q85" s="8">
        <f>SUM(Table3254[[#This Row],[75]:[84]])</f>
        <v>486</v>
      </c>
      <c r="R85" s="8">
        <f>SUM(Table3254[[#This Row],[5]:[9]])</f>
        <v>262</v>
      </c>
      <c r="S85" s="8">
        <f>SUM(Table3254[[#This Row],[10]:[14]])</f>
        <v>335</v>
      </c>
      <c r="T85" s="8">
        <f>SUM(Table3254[[#This Row],[15]:[19]])</f>
        <v>292</v>
      </c>
      <c r="U85" s="8">
        <f>SUM(Table3254[[#This Row],[20]:[24]])</f>
        <v>290</v>
      </c>
      <c r="V85" s="8">
        <f>SUM(Table3254[[#This Row],[25]:[29]])</f>
        <v>409</v>
      </c>
      <c r="W85" s="8">
        <f>SUM(Table3254[[#This Row],[30]:[34]])</f>
        <v>411</v>
      </c>
      <c r="X85" s="8">
        <f>SUM(Table3254[[#This Row],[35]:[39]])</f>
        <v>362</v>
      </c>
      <c r="Y85" s="8">
        <f>SUM(Table3254[[#This Row],[40]:[44]])</f>
        <v>337</v>
      </c>
      <c r="Z85" s="8">
        <f>SUM(Table3254[[#This Row],[45]:[49]])</f>
        <v>354</v>
      </c>
      <c r="AA85" s="8">
        <f>SUM(Table3254[[#This Row],[50]:[54]])</f>
        <v>375</v>
      </c>
      <c r="AB85" s="8">
        <f>SUM(Table3254[[#This Row],[55]:[59]])</f>
        <v>493</v>
      </c>
      <c r="AC85" s="8">
        <f>SUM(Table3254[[#This Row],[60]:[64]])</f>
        <v>399</v>
      </c>
      <c r="AD85" s="8">
        <f>SUM(Table3254[[#This Row],[65]:[69]])</f>
        <v>325</v>
      </c>
      <c r="AE85" s="8">
        <f>SUM(Table3254[[#This Row],[70]:[74]])</f>
        <v>294</v>
      </c>
      <c r="AF85" s="8">
        <f>SUM(Table3254[[#This Row],[75]:[79]])</f>
        <v>294</v>
      </c>
      <c r="AG85" s="8">
        <f>SUM(Table3254[[#This Row],[80]:[84]])</f>
        <v>192</v>
      </c>
      <c r="AH85" s="8">
        <f>SUM(Table3254[[#This Row],[85]:[89]])</f>
        <v>89</v>
      </c>
      <c r="AI85" s="8">
        <f>Table3254[[#This Row],[90]]</f>
        <v>48</v>
      </c>
      <c r="AJ85" s="8">
        <v>56</v>
      </c>
      <c r="AK85" s="8">
        <v>67</v>
      </c>
      <c r="AL85" s="8">
        <v>61</v>
      </c>
      <c r="AM85" s="8">
        <v>60</v>
      </c>
      <c r="AN85" s="8">
        <v>60</v>
      </c>
      <c r="AO85" s="8">
        <v>45</v>
      </c>
      <c r="AP85" s="8">
        <v>64</v>
      </c>
      <c r="AQ85" s="8">
        <v>47</v>
      </c>
      <c r="AR85" s="8">
        <v>53</v>
      </c>
      <c r="AS85" s="8">
        <v>53</v>
      </c>
      <c r="AT85" s="8">
        <v>68</v>
      </c>
      <c r="AU85" s="8">
        <v>79</v>
      </c>
      <c r="AV85" s="8">
        <v>64</v>
      </c>
      <c r="AW85" s="8">
        <v>69</v>
      </c>
      <c r="AX85" s="8">
        <v>55</v>
      </c>
      <c r="AY85" s="8">
        <v>61</v>
      </c>
      <c r="AZ85" s="8">
        <v>70</v>
      </c>
      <c r="BA85" s="8">
        <v>44</v>
      </c>
      <c r="BB85" s="8">
        <v>59</v>
      </c>
      <c r="BC85" s="8">
        <v>58</v>
      </c>
      <c r="BD85" s="8">
        <v>68</v>
      </c>
      <c r="BE85" s="8">
        <v>78</v>
      </c>
      <c r="BF85" s="8">
        <v>51</v>
      </c>
      <c r="BG85" s="8">
        <v>49</v>
      </c>
      <c r="BH85" s="8">
        <v>44</v>
      </c>
      <c r="BI85" s="8">
        <v>82</v>
      </c>
      <c r="BJ85" s="8">
        <v>80</v>
      </c>
      <c r="BK85" s="8">
        <v>79</v>
      </c>
      <c r="BL85" s="8">
        <v>70</v>
      </c>
      <c r="BM85" s="8">
        <v>98</v>
      </c>
      <c r="BN85" s="8">
        <v>82</v>
      </c>
      <c r="BO85" s="8">
        <v>87</v>
      </c>
      <c r="BP85" s="8">
        <v>98</v>
      </c>
      <c r="BQ85" s="8">
        <v>74</v>
      </c>
      <c r="BR85" s="8">
        <v>70</v>
      </c>
      <c r="BS85" s="8">
        <v>67</v>
      </c>
      <c r="BT85" s="8">
        <v>80</v>
      </c>
      <c r="BU85" s="8">
        <v>84</v>
      </c>
      <c r="BV85" s="8">
        <v>54</v>
      </c>
      <c r="BW85" s="8">
        <v>77</v>
      </c>
      <c r="BX85" s="8">
        <v>70</v>
      </c>
      <c r="BY85" s="8">
        <v>68</v>
      </c>
      <c r="BZ85" s="8">
        <v>68</v>
      </c>
      <c r="CA85" s="8">
        <v>64</v>
      </c>
      <c r="CB85" s="8">
        <v>67</v>
      </c>
      <c r="CC85" s="8">
        <v>58</v>
      </c>
      <c r="CD85" s="8">
        <v>65</v>
      </c>
      <c r="CE85" s="8">
        <v>82</v>
      </c>
      <c r="CF85" s="8">
        <v>70</v>
      </c>
      <c r="CG85" s="8">
        <v>79</v>
      </c>
      <c r="CH85" s="8">
        <v>61</v>
      </c>
      <c r="CI85" s="8">
        <v>75</v>
      </c>
      <c r="CJ85" s="8">
        <v>87</v>
      </c>
      <c r="CK85" s="8">
        <v>82</v>
      </c>
      <c r="CL85" s="8">
        <v>70</v>
      </c>
      <c r="CM85" s="8">
        <v>91</v>
      </c>
      <c r="CN85" s="8">
        <v>110</v>
      </c>
      <c r="CO85" s="8">
        <v>81</v>
      </c>
      <c r="CP85" s="8">
        <v>113</v>
      </c>
      <c r="CQ85" s="8">
        <v>98</v>
      </c>
      <c r="CR85" s="8">
        <v>67</v>
      </c>
      <c r="CS85" s="8">
        <v>88</v>
      </c>
      <c r="CT85" s="8">
        <v>87</v>
      </c>
      <c r="CU85" s="8">
        <v>70</v>
      </c>
      <c r="CV85" s="8">
        <v>87</v>
      </c>
      <c r="CW85" s="8">
        <v>65</v>
      </c>
      <c r="CX85" s="8">
        <v>68</v>
      </c>
      <c r="CY85" s="8">
        <v>64</v>
      </c>
      <c r="CZ85" s="8">
        <v>69</v>
      </c>
      <c r="DA85" s="8">
        <v>59</v>
      </c>
      <c r="DB85" s="8">
        <v>49</v>
      </c>
      <c r="DC85" s="8">
        <v>57</v>
      </c>
      <c r="DD85" s="8">
        <v>54</v>
      </c>
      <c r="DE85" s="8">
        <v>67</v>
      </c>
      <c r="DF85" s="8">
        <v>67</v>
      </c>
      <c r="DG85" s="8">
        <v>65</v>
      </c>
      <c r="DH85" s="8">
        <v>61</v>
      </c>
      <c r="DI85" s="8">
        <v>69</v>
      </c>
      <c r="DJ85" s="8">
        <v>54</v>
      </c>
      <c r="DK85" s="8">
        <v>45</v>
      </c>
      <c r="DL85" s="8">
        <v>45</v>
      </c>
      <c r="DM85" s="8">
        <v>45</v>
      </c>
      <c r="DN85" s="8">
        <v>37</v>
      </c>
      <c r="DO85" s="8">
        <v>29</v>
      </c>
      <c r="DP85" s="8">
        <v>36</v>
      </c>
      <c r="DQ85" s="8">
        <v>25</v>
      </c>
      <c r="DR85" s="8">
        <v>18</v>
      </c>
      <c r="DS85" s="8">
        <v>17</v>
      </c>
      <c r="DT85" s="8">
        <v>17</v>
      </c>
      <c r="DU85" s="8">
        <v>12</v>
      </c>
      <c r="DV85" s="8">
        <v>48</v>
      </c>
      <c r="DW85" s="8">
        <f t="shared" si="4"/>
        <v>3661</v>
      </c>
      <c r="DX85" s="8">
        <f t="shared" si="5"/>
        <v>407</v>
      </c>
      <c r="DY85" s="8">
        <f t="shared" si="6"/>
        <v>1873</v>
      </c>
      <c r="DZ85" s="8">
        <f t="shared" si="7"/>
        <v>1267</v>
      </c>
    </row>
    <row r="86" spans="1:130" x14ac:dyDescent="0.2">
      <c r="A86" t="s">
        <v>210</v>
      </c>
      <c r="B86" t="s">
        <v>295</v>
      </c>
      <c r="C86" t="s">
        <v>296</v>
      </c>
      <c r="D86" s="8">
        <f>SUM(Table3254[[#This Row],[0]:[90]])</f>
        <v>11807</v>
      </c>
      <c r="E86" s="8">
        <f>SUM(Table3254[[#This Row],[0]:[15]])</f>
        <v>2103</v>
      </c>
      <c r="F86" s="8">
        <f>SUM(Table3254[[#This Row],[16]:[64]])</f>
        <v>7361</v>
      </c>
      <c r="G86" s="8">
        <f>SUM(Table3254[[#This Row],[65]:[90]])</f>
        <v>2343</v>
      </c>
      <c r="H86" s="8">
        <f>SUM(Table3254[[#This Row],[85]:[90]])</f>
        <v>254</v>
      </c>
      <c r="I86" s="8">
        <f>SUM(Table3254[[#This Row],[0]:[17]])</f>
        <v>2365</v>
      </c>
      <c r="J86" s="8">
        <f>SUM(Table3254[[#This Row],[18]:[64]])</f>
        <v>7099</v>
      </c>
      <c r="K86" s="8">
        <f>SUM(Table3254[[#This Row],[0]:[4]])</f>
        <v>578</v>
      </c>
      <c r="L86" s="8">
        <f>SUM(Table3254[[#This Row],[5]:[15]])</f>
        <v>1525</v>
      </c>
      <c r="M86" s="8">
        <f>SUM(Table3254[[#This Row],[16]:[24]])</f>
        <v>1189</v>
      </c>
      <c r="N86" s="8">
        <f>SUM(Table3254[[#This Row],[25]:[49]])</f>
        <v>3501</v>
      </c>
      <c r="O86" s="8">
        <f>SUM(Table3254[[#This Row],[50]:[64]])</f>
        <v>2671</v>
      </c>
      <c r="P86" s="8">
        <f>SUM(Table3254[[#This Row],[65]:[74]])</f>
        <v>1277</v>
      </c>
      <c r="Q86" s="8">
        <f>SUM(Table3254[[#This Row],[75]:[84]])</f>
        <v>812</v>
      </c>
      <c r="R86" s="8">
        <f>SUM(Table3254[[#This Row],[5]:[9]])</f>
        <v>676</v>
      </c>
      <c r="S86" s="8">
        <f>SUM(Table3254[[#This Row],[10]:[14]])</f>
        <v>700</v>
      </c>
      <c r="T86" s="8">
        <f>SUM(Table3254[[#This Row],[15]:[19]])</f>
        <v>664</v>
      </c>
      <c r="U86" s="8">
        <f>SUM(Table3254[[#This Row],[20]:[24]])</f>
        <v>674</v>
      </c>
      <c r="V86" s="8">
        <f>SUM(Table3254[[#This Row],[25]:[29]])</f>
        <v>712</v>
      </c>
      <c r="W86" s="8">
        <f>SUM(Table3254[[#This Row],[30]:[34]])</f>
        <v>749</v>
      </c>
      <c r="X86" s="8">
        <f>SUM(Table3254[[#This Row],[35]:[39]])</f>
        <v>742</v>
      </c>
      <c r="Y86" s="8">
        <f>SUM(Table3254[[#This Row],[40]:[44]])</f>
        <v>651</v>
      </c>
      <c r="Z86" s="8">
        <f>SUM(Table3254[[#This Row],[45]:[49]])</f>
        <v>647</v>
      </c>
      <c r="AA86" s="8">
        <f>SUM(Table3254[[#This Row],[50]:[54]])</f>
        <v>839</v>
      </c>
      <c r="AB86" s="8">
        <f>SUM(Table3254[[#This Row],[55]:[59]])</f>
        <v>943</v>
      </c>
      <c r="AC86" s="8">
        <f>SUM(Table3254[[#This Row],[60]:[64]])</f>
        <v>889</v>
      </c>
      <c r="AD86" s="8">
        <f>SUM(Table3254[[#This Row],[65]:[69]])</f>
        <v>733</v>
      </c>
      <c r="AE86" s="8">
        <f>SUM(Table3254[[#This Row],[70]:[74]])</f>
        <v>544</v>
      </c>
      <c r="AF86" s="8">
        <f>SUM(Table3254[[#This Row],[75]:[79]])</f>
        <v>525</v>
      </c>
      <c r="AG86" s="8">
        <f>SUM(Table3254[[#This Row],[80]:[84]])</f>
        <v>287</v>
      </c>
      <c r="AH86" s="8">
        <f>SUM(Table3254[[#This Row],[85]:[89]])</f>
        <v>176</v>
      </c>
      <c r="AI86" s="8">
        <f>Table3254[[#This Row],[90]]</f>
        <v>78</v>
      </c>
      <c r="AJ86" s="8">
        <v>98</v>
      </c>
      <c r="AK86" s="8">
        <v>115</v>
      </c>
      <c r="AL86" s="8">
        <v>102</v>
      </c>
      <c r="AM86" s="8">
        <v>134</v>
      </c>
      <c r="AN86" s="8">
        <v>129</v>
      </c>
      <c r="AO86" s="8">
        <v>126</v>
      </c>
      <c r="AP86" s="8">
        <v>127</v>
      </c>
      <c r="AQ86" s="8">
        <v>161</v>
      </c>
      <c r="AR86" s="8">
        <v>127</v>
      </c>
      <c r="AS86" s="8">
        <v>135</v>
      </c>
      <c r="AT86" s="8">
        <v>139</v>
      </c>
      <c r="AU86" s="8">
        <v>139</v>
      </c>
      <c r="AV86" s="8">
        <v>137</v>
      </c>
      <c r="AW86" s="8">
        <v>145</v>
      </c>
      <c r="AX86" s="8">
        <v>140</v>
      </c>
      <c r="AY86" s="8">
        <v>149</v>
      </c>
      <c r="AZ86" s="8">
        <v>129</v>
      </c>
      <c r="BA86" s="8">
        <v>133</v>
      </c>
      <c r="BB86" s="8">
        <v>139</v>
      </c>
      <c r="BC86" s="8">
        <v>114</v>
      </c>
      <c r="BD86" s="8">
        <v>181</v>
      </c>
      <c r="BE86" s="8">
        <v>144</v>
      </c>
      <c r="BF86" s="8">
        <v>122</v>
      </c>
      <c r="BG86" s="8">
        <v>118</v>
      </c>
      <c r="BH86" s="8">
        <v>109</v>
      </c>
      <c r="BI86" s="8">
        <v>121</v>
      </c>
      <c r="BJ86" s="8">
        <v>151</v>
      </c>
      <c r="BK86" s="8">
        <v>159</v>
      </c>
      <c r="BL86" s="8">
        <v>143</v>
      </c>
      <c r="BM86" s="8">
        <v>138</v>
      </c>
      <c r="BN86" s="8">
        <v>138</v>
      </c>
      <c r="BO86" s="8">
        <v>157</v>
      </c>
      <c r="BP86" s="8">
        <v>154</v>
      </c>
      <c r="BQ86" s="8">
        <v>154</v>
      </c>
      <c r="BR86" s="8">
        <v>146</v>
      </c>
      <c r="BS86" s="8">
        <v>153</v>
      </c>
      <c r="BT86" s="8">
        <v>159</v>
      </c>
      <c r="BU86" s="8">
        <v>144</v>
      </c>
      <c r="BV86" s="8">
        <v>146</v>
      </c>
      <c r="BW86" s="8">
        <v>140</v>
      </c>
      <c r="BX86" s="8">
        <v>141</v>
      </c>
      <c r="BY86" s="8">
        <v>142</v>
      </c>
      <c r="BZ86" s="8">
        <v>121</v>
      </c>
      <c r="CA86" s="8">
        <v>122</v>
      </c>
      <c r="CB86" s="8">
        <v>125</v>
      </c>
      <c r="CC86" s="8">
        <v>138</v>
      </c>
      <c r="CD86" s="8">
        <v>115</v>
      </c>
      <c r="CE86" s="8">
        <v>118</v>
      </c>
      <c r="CF86" s="8">
        <v>140</v>
      </c>
      <c r="CG86" s="8">
        <v>136</v>
      </c>
      <c r="CH86" s="8">
        <v>148</v>
      </c>
      <c r="CI86" s="8">
        <v>169</v>
      </c>
      <c r="CJ86" s="8">
        <v>156</v>
      </c>
      <c r="CK86" s="8">
        <v>162</v>
      </c>
      <c r="CL86" s="8">
        <v>204</v>
      </c>
      <c r="CM86" s="8">
        <v>192</v>
      </c>
      <c r="CN86" s="8">
        <v>176</v>
      </c>
      <c r="CO86" s="8">
        <v>190</v>
      </c>
      <c r="CP86" s="8">
        <v>205</v>
      </c>
      <c r="CQ86" s="8">
        <v>180</v>
      </c>
      <c r="CR86" s="8">
        <v>188</v>
      </c>
      <c r="CS86" s="8">
        <v>181</v>
      </c>
      <c r="CT86" s="8">
        <v>160</v>
      </c>
      <c r="CU86" s="8">
        <v>162</v>
      </c>
      <c r="CV86" s="8">
        <v>198</v>
      </c>
      <c r="CW86" s="8">
        <v>153</v>
      </c>
      <c r="CX86" s="8">
        <v>154</v>
      </c>
      <c r="CY86" s="8">
        <v>157</v>
      </c>
      <c r="CZ86" s="8">
        <v>128</v>
      </c>
      <c r="DA86" s="8">
        <v>141</v>
      </c>
      <c r="DB86" s="8">
        <v>116</v>
      </c>
      <c r="DC86" s="8">
        <v>112</v>
      </c>
      <c r="DD86" s="8">
        <v>108</v>
      </c>
      <c r="DE86" s="8">
        <v>106</v>
      </c>
      <c r="DF86" s="8">
        <v>102</v>
      </c>
      <c r="DG86" s="8">
        <v>121</v>
      </c>
      <c r="DH86" s="8">
        <v>125</v>
      </c>
      <c r="DI86" s="8">
        <v>85</v>
      </c>
      <c r="DJ86" s="8">
        <v>105</v>
      </c>
      <c r="DK86" s="8">
        <v>89</v>
      </c>
      <c r="DL86" s="8">
        <v>62</v>
      </c>
      <c r="DM86" s="8">
        <v>77</v>
      </c>
      <c r="DN86" s="8">
        <v>57</v>
      </c>
      <c r="DO86" s="8">
        <v>52</v>
      </c>
      <c r="DP86" s="8">
        <v>39</v>
      </c>
      <c r="DQ86" s="8">
        <v>56</v>
      </c>
      <c r="DR86" s="8">
        <v>30</v>
      </c>
      <c r="DS86" s="8">
        <v>37</v>
      </c>
      <c r="DT86" s="8">
        <v>29</v>
      </c>
      <c r="DU86" s="8">
        <v>24</v>
      </c>
      <c r="DV86" s="8">
        <v>78</v>
      </c>
      <c r="DW86" s="8">
        <f t="shared" si="4"/>
        <v>7361</v>
      </c>
      <c r="DX86" s="8">
        <f t="shared" si="5"/>
        <v>927</v>
      </c>
      <c r="DY86" s="8">
        <f t="shared" si="6"/>
        <v>3501</v>
      </c>
      <c r="DZ86" s="8">
        <f t="shared" si="7"/>
        <v>2671</v>
      </c>
    </row>
    <row r="87" spans="1:130" x14ac:dyDescent="0.2">
      <c r="A87" t="s">
        <v>210</v>
      </c>
      <c r="B87" t="s">
        <v>297</v>
      </c>
      <c r="C87" t="s">
        <v>298</v>
      </c>
      <c r="D87" s="8">
        <f>SUM(Table3254[[#This Row],[0]:[90]])</f>
        <v>11040</v>
      </c>
      <c r="E87" s="8">
        <f>SUM(Table3254[[#This Row],[0]:[15]])</f>
        <v>2119</v>
      </c>
      <c r="F87" s="8">
        <f>SUM(Table3254[[#This Row],[16]:[64]])</f>
        <v>6864</v>
      </c>
      <c r="G87" s="8">
        <f>SUM(Table3254[[#This Row],[65]:[90]])</f>
        <v>2057</v>
      </c>
      <c r="H87" s="8">
        <f>SUM(Table3254[[#This Row],[85]:[90]])</f>
        <v>215</v>
      </c>
      <c r="I87" s="8">
        <f>SUM(Table3254[[#This Row],[0]:[17]])</f>
        <v>2351</v>
      </c>
      <c r="J87" s="8">
        <f>SUM(Table3254[[#This Row],[18]:[64]])</f>
        <v>6632</v>
      </c>
      <c r="K87" s="8">
        <f>SUM(Table3254[[#This Row],[0]:[4]])</f>
        <v>697</v>
      </c>
      <c r="L87" s="8">
        <f>SUM(Table3254[[#This Row],[5]:[15]])</f>
        <v>1422</v>
      </c>
      <c r="M87" s="8">
        <f>SUM(Table3254[[#This Row],[16]:[24]])</f>
        <v>1011</v>
      </c>
      <c r="N87" s="8">
        <f>SUM(Table3254[[#This Row],[25]:[49]])</f>
        <v>3674</v>
      </c>
      <c r="O87" s="8">
        <f>SUM(Table3254[[#This Row],[50]:[64]])</f>
        <v>2179</v>
      </c>
      <c r="P87" s="8">
        <f>SUM(Table3254[[#This Row],[65]:[74]])</f>
        <v>1149</v>
      </c>
      <c r="Q87" s="8">
        <f>SUM(Table3254[[#This Row],[75]:[84]])</f>
        <v>693</v>
      </c>
      <c r="R87" s="8">
        <f>SUM(Table3254[[#This Row],[5]:[9]])</f>
        <v>665</v>
      </c>
      <c r="S87" s="8">
        <f>SUM(Table3254[[#This Row],[10]:[14]])</f>
        <v>627</v>
      </c>
      <c r="T87" s="8">
        <f>SUM(Table3254[[#This Row],[15]:[19]])</f>
        <v>581</v>
      </c>
      <c r="U87" s="8">
        <f>SUM(Table3254[[#This Row],[20]:[24]])</f>
        <v>560</v>
      </c>
      <c r="V87" s="8">
        <f>SUM(Table3254[[#This Row],[25]:[29]])</f>
        <v>681</v>
      </c>
      <c r="W87" s="8">
        <f>SUM(Table3254[[#This Row],[30]:[34]])</f>
        <v>900</v>
      </c>
      <c r="X87" s="8">
        <f>SUM(Table3254[[#This Row],[35]:[39]])</f>
        <v>779</v>
      </c>
      <c r="Y87" s="8">
        <f>SUM(Table3254[[#This Row],[40]:[44]])</f>
        <v>732</v>
      </c>
      <c r="Z87" s="8">
        <f>SUM(Table3254[[#This Row],[45]:[49]])</f>
        <v>582</v>
      </c>
      <c r="AA87" s="8">
        <f>SUM(Table3254[[#This Row],[50]:[54]])</f>
        <v>719</v>
      </c>
      <c r="AB87" s="8">
        <f>SUM(Table3254[[#This Row],[55]:[59]])</f>
        <v>782</v>
      </c>
      <c r="AC87" s="8">
        <f>SUM(Table3254[[#This Row],[60]:[64]])</f>
        <v>678</v>
      </c>
      <c r="AD87" s="8">
        <f>SUM(Table3254[[#This Row],[65]:[69]])</f>
        <v>577</v>
      </c>
      <c r="AE87" s="8">
        <f>SUM(Table3254[[#This Row],[70]:[74]])</f>
        <v>572</v>
      </c>
      <c r="AF87" s="8">
        <f>SUM(Table3254[[#This Row],[75]:[79]])</f>
        <v>437</v>
      </c>
      <c r="AG87" s="8">
        <f>SUM(Table3254[[#This Row],[80]:[84]])</f>
        <v>256</v>
      </c>
      <c r="AH87" s="8">
        <f>SUM(Table3254[[#This Row],[85]:[89]])</f>
        <v>143</v>
      </c>
      <c r="AI87" s="8">
        <f>Table3254[[#This Row],[90]]</f>
        <v>72</v>
      </c>
      <c r="AJ87" s="8">
        <v>139</v>
      </c>
      <c r="AK87" s="8">
        <v>137</v>
      </c>
      <c r="AL87" s="8">
        <v>139</v>
      </c>
      <c r="AM87" s="8">
        <v>134</v>
      </c>
      <c r="AN87" s="8">
        <v>148</v>
      </c>
      <c r="AO87" s="8">
        <v>135</v>
      </c>
      <c r="AP87" s="8">
        <v>142</v>
      </c>
      <c r="AQ87" s="8">
        <v>147</v>
      </c>
      <c r="AR87" s="8">
        <v>122</v>
      </c>
      <c r="AS87" s="8">
        <v>119</v>
      </c>
      <c r="AT87" s="8">
        <v>122</v>
      </c>
      <c r="AU87" s="8">
        <v>130</v>
      </c>
      <c r="AV87" s="8">
        <v>122</v>
      </c>
      <c r="AW87" s="8">
        <v>142</v>
      </c>
      <c r="AX87" s="8">
        <v>111</v>
      </c>
      <c r="AY87" s="8">
        <v>130</v>
      </c>
      <c r="AZ87" s="8">
        <v>131</v>
      </c>
      <c r="BA87" s="8">
        <v>101</v>
      </c>
      <c r="BB87" s="8">
        <v>104</v>
      </c>
      <c r="BC87" s="8">
        <v>115</v>
      </c>
      <c r="BD87" s="8">
        <v>137</v>
      </c>
      <c r="BE87" s="8">
        <v>115</v>
      </c>
      <c r="BF87" s="8">
        <v>94</v>
      </c>
      <c r="BG87" s="8">
        <v>103</v>
      </c>
      <c r="BH87" s="8">
        <v>111</v>
      </c>
      <c r="BI87" s="8">
        <v>112</v>
      </c>
      <c r="BJ87" s="8">
        <v>128</v>
      </c>
      <c r="BK87" s="8">
        <v>140</v>
      </c>
      <c r="BL87" s="8">
        <v>149</v>
      </c>
      <c r="BM87" s="8">
        <v>152</v>
      </c>
      <c r="BN87" s="8">
        <v>196</v>
      </c>
      <c r="BO87" s="8">
        <v>186</v>
      </c>
      <c r="BP87" s="8">
        <v>181</v>
      </c>
      <c r="BQ87" s="8">
        <v>157</v>
      </c>
      <c r="BR87" s="8">
        <v>180</v>
      </c>
      <c r="BS87" s="8">
        <v>174</v>
      </c>
      <c r="BT87" s="8">
        <v>151</v>
      </c>
      <c r="BU87" s="8">
        <v>160</v>
      </c>
      <c r="BV87" s="8">
        <v>155</v>
      </c>
      <c r="BW87" s="8">
        <v>139</v>
      </c>
      <c r="BX87" s="8">
        <v>165</v>
      </c>
      <c r="BY87" s="8">
        <v>145</v>
      </c>
      <c r="BZ87" s="8">
        <v>137</v>
      </c>
      <c r="CA87" s="8">
        <v>134</v>
      </c>
      <c r="CB87" s="8">
        <v>151</v>
      </c>
      <c r="CC87" s="8">
        <v>127</v>
      </c>
      <c r="CD87" s="8">
        <v>105</v>
      </c>
      <c r="CE87" s="8">
        <v>115</v>
      </c>
      <c r="CF87" s="8">
        <v>130</v>
      </c>
      <c r="CG87" s="8">
        <v>105</v>
      </c>
      <c r="CH87" s="8">
        <v>148</v>
      </c>
      <c r="CI87" s="8">
        <v>152</v>
      </c>
      <c r="CJ87" s="8">
        <v>137</v>
      </c>
      <c r="CK87" s="8">
        <v>144</v>
      </c>
      <c r="CL87" s="8">
        <v>138</v>
      </c>
      <c r="CM87" s="8">
        <v>159</v>
      </c>
      <c r="CN87" s="8">
        <v>159</v>
      </c>
      <c r="CO87" s="8">
        <v>155</v>
      </c>
      <c r="CP87" s="8">
        <v>161</v>
      </c>
      <c r="CQ87" s="8">
        <v>148</v>
      </c>
      <c r="CR87" s="8">
        <v>123</v>
      </c>
      <c r="CS87" s="8">
        <v>136</v>
      </c>
      <c r="CT87" s="8">
        <v>152</v>
      </c>
      <c r="CU87" s="8">
        <v>126</v>
      </c>
      <c r="CV87" s="8">
        <v>141</v>
      </c>
      <c r="CW87" s="8">
        <v>111</v>
      </c>
      <c r="CX87" s="8">
        <v>111</v>
      </c>
      <c r="CY87" s="8">
        <v>117</v>
      </c>
      <c r="CZ87" s="8">
        <v>112</v>
      </c>
      <c r="DA87" s="8">
        <v>126</v>
      </c>
      <c r="DB87" s="8">
        <v>114</v>
      </c>
      <c r="DC87" s="8">
        <v>112</v>
      </c>
      <c r="DD87" s="8">
        <v>123</v>
      </c>
      <c r="DE87" s="8">
        <v>120</v>
      </c>
      <c r="DF87" s="8">
        <v>103</v>
      </c>
      <c r="DG87" s="8">
        <v>96</v>
      </c>
      <c r="DH87" s="8">
        <v>95</v>
      </c>
      <c r="DI87" s="8">
        <v>93</v>
      </c>
      <c r="DJ87" s="8">
        <v>81</v>
      </c>
      <c r="DK87" s="8">
        <v>72</v>
      </c>
      <c r="DL87" s="8">
        <v>69</v>
      </c>
      <c r="DM87" s="8">
        <v>54</v>
      </c>
      <c r="DN87" s="8">
        <v>42</v>
      </c>
      <c r="DO87" s="8">
        <v>53</v>
      </c>
      <c r="DP87" s="8">
        <v>38</v>
      </c>
      <c r="DQ87" s="8">
        <v>34</v>
      </c>
      <c r="DR87" s="8">
        <v>31</v>
      </c>
      <c r="DS87" s="8">
        <v>31</v>
      </c>
      <c r="DT87" s="8">
        <v>28</v>
      </c>
      <c r="DU87" s="8">
        <v>19</v>
      </c>
      <c r="DV87" s="8">
        <v>72</v>
      </c>
      <c r="DW87" s="8">
        <f t="shared" si="4"/>
        <v>6864</v>
      </c>
      <c r="DX87" s="8">
        <f t="shared" si="5"/>
        <v>779</v>
      </c>
      <c r="DY87" s="8">
        <f t="shared" si="6"/>
        <v>3674</v>
      </c>
      <c r="DZ87" s="8">
        <f t="shared" si="7"/>
        <v>2179</v>
      </c>
    </row>
    <row r="88" spans="1:130" x14ac:dyDescent="0.2">
      <c r="A88" t="s">
        <v>210</v>
      </c>
      <c r="B88" t="s">
        <v>299</v>
      </c>
      <c r="C88" t="s">
        <v>300</v>
      </c>
      <c r="D88" s="8">
        <f>SUM(Table3254[[#This Row],[0]:[90]])</f>
        <v>4638</v>
      </c>
      <c r="E88" s="8">
        <f>SUM(Table3254[[#This Row],[0]:[15]])</f>
        <v>628</v>
      </c>
      <c r="F88" s="8">
        <f>SUM(Table3254[[#This Row],[16]:[64]])</f>
        <v>2584</v>
      </c>
      <c r="G88" s="8">
        <f>SUM(Table3254[[#This Row],[65]:[90]])</f>
        <v>1426</v>
      </c>
      <c r="H88" s="8">
        <f>SUM(Table3254[[#This Row],[85]:[90]])</f>
        <v>132</v>
      </c>
      <c r="I88" s="8">
        <f>SUM(Table3254[[#This Row],[0]:[17]])</f>
        <v>709</v>
      </c>
      <c r="J88" s="8">
        <f>SUM(Table3254[[#This Row],[18]:[64]])</f>
        <v>2503</v>
      </c>
      <c r="K88" s="8">
        <f>SUM(Table3254[[#This Row],[0]:[4]])</f>
        <v>131</v>
      </c>
      <c r="L88" s="8">
        <f>SUM(Table3254[[#This Row],[5]:[15]])</f>
        <v>497</v>
      </c>
      <c r="M88" s="8">
        <f>SUM(Table3254[[#This Row],[16]:[24]])</f>
        <v>308</v>
      </c>
      <c r="N88" s="8">
        <f>SUM(Table3254[[#This Row],[25]:[49]])</f>
        <v>964</v>
      </c>
      <c r="O88" s="8">
        <f>SUM(Table3254[[#This Row],[50]:[64]])</f>
        <v>1312</v>
      </c>
      <c r="P88" s="8">
        <f>SUM(Table3254[[#This Row],[65]:[74]])</f>
        <v>776</v>
      </c>
      <c r="Q88" s="8">
        <f>SUM(Table3254[[#This Row],[75]:[84]])</f>
        <v>518</v>
      </c>
      <c r="R88" s="8">
        <f>SUM(Table3254[[#This Row],[5]:[9]])</f>
        <v>181</v>
      </c>
      <c r="S88" s="8">
        <f>SUM(Table3254[[#This Row],[10]:[14]])</f>
        <v>268</v>
      </c>
      <c r="T88" s="8">
        <f>SUM(Table3254[[#This Row],[15]:[19]])</f>
        <v>210</v>
      </c>
      <c r="U88" s="8">
        <f>SUM(Table3254[[#This Row],[20]:[24]])</f>
        <v>146</v>
      </c>
      <c r="V88" s="8">
        <f>SUM(Table3254[[#This Row],[25]:[29]])</f>
        <v>131</v>
      </c>
      <c r="W88" s="8">
        <f>SUM(Table3254[[#This Row],[30]:[34]])</f>
        <v>206</v>
      </c>
      <c r="X88" s="8">
        <f>SUM(Table3254[[#This Row],[35]:[39]])</f>
        <v>178</v>
      </c>
      <c r="Y88" s="8">
        <f>SUM(Table3254[[#This Row],[40]:[44]])</f>
        <v>218</v>
      </c>
      <c r="Z88" s="8">
        <f>SUM(Table3254[[#This Row],[45]:[49]])</f>
        <v>231</v>
      </c>
      <c r="AA88" s="8">
        <f>SUM(Table3254[[#This Row],[50]:[54]])</f>
        <v>378</v>
      </c>
      <c r="AB88" s="8">
        <f>SUM(Table3254[[#This Row],[55]:[59]])</f>
        <v>456</v>
      </c>
      <c r="AC88" s="8">
        <f>SUM(Table3254[[#This Row],[60]:[64]])</f>
        <v>478</v>
      </c>
      <c r="AD88" s="8">
        <f>SUM(Table3254[[#This Row],[65]:[69]])</f>
        <v>391</v>
      </c>
      <c r="AE88" s="8">
        <f>SUM(Table3254[[#This Row],[70]:[74]])</f>
        <v>385</v>
      </c>
      <c r="AF88" s="8">
        <f>SUM(Table3254[[#This Row],[75]:[79]])</f>
        <v>342</v>
      </c>
      <c r="AG88" s="8">
        <f>SUM(Table3254[[#This Row],[80]:[84]])</f>
        <v>176</v>
      </c>
      <c r="AH88" s="8">
        <f>SUM(Table3254[[#This Row],[85]:[89]])</f>
        <v>96</v>
      </c>
      <c r="AI88" s="8">
        <f>Table3254[[#This Row],[90]]</f>
        <v>36</v>
      </c>
      <c r="AJ88" s="8">
        <v>17</v>
      </c>
      <c r="AK88" s="8">
        <v>34</v>
      </c>
      <c r="AL88" s="8">
        <v>27</v>
      </c>
      <c r="AM88" s="8">
        <v>30</v>
      </c>
      <c r="AN88" s="8">
        <v>23</v>
      </c>
      <c r="AO88" s="8">
        <v>33</v>
      </c>
      <c r="AP88" s="8">
        <v>31</v>
      </c>
      <c r="AQ88" s="8">
        <v>41</v>
      </c>
      <c r="AR88" s="8">
        <v>39</v>
      </c>
      <c r="AS88" s="8">
        <v>37</v>
      </c>
      <c r="AT88" s="8">
        <v>55</v>
      </c>
      <c r="AU88" s="8">
        <v>47</v>
      </c>
      <c r="AV88" s="8">
        <v>50</v>
      </c>
      <c r="AW88" s="8">
        <v>57</v>
      </c>
      <c r="AX88" s="8">
        <v>59</v>
      </c>
      <c r="AY88" s="8">
        <v>48</v>
      </c>
      <c r="AZ88" s="8">
        <v>45</v>
      </c>
      <c r="BA88" s="8">
        <v>36</v>
      </c>
      <c r="BB88" s="8">
        <v>38</v>
      </c>
      <c r="BC88" s="8">
        <v>43</v>
      </c>
      <c r="BD88" s="8">
        <v>42</v>
      </c>
      <c r="BE88" s="8">
        <v>27</v>
      </c>
      <c r="BF88" s="8">
        <v>30</v>
      </c>
      <c r="BG88" s="8">
        <v>27</v>
      </c>
      <c r="BH88" s="8">
        <v>20</v>
      </c>
      <c r="BI88" s="8">
        <v>30</v>
      </c>
      <c r="BJ88" s="8">
        <v>25</v>
      </c>
      <c r="BK88" s="8">
        <v>25</v>
      </c>
      <c r="BL88" s="8">
        <v>26</v>
      </c>
      <c r="BM88" s="8">
        <v>25</v>
      </c>
      <c r="BN88" s="8">
        <v>41</v>
      </c>
      <c r="BO88" s="8">
        <v>37</v>
      </c>
      <c r="BP88" s="8">
        <v>45</v>
      </c>
      <c r="BQ88" s="8">
        <v>46</v>
      </c>
      <c r="BR88" s="8">
        <v>37</v>
      </c>
      <c r="BS88" s="8">
        <v>38</v>
      </c>
      <c r="BT88" s="8">
        <v>36</v>
      </c>
      <c r="BU88" s="8">
        <v>30</v>
      </c>
      <c r="BV88" s="8">
        <v>32</v>
      </c>
      <c r="BW88" s="8">
        <v>42</v>
      </c>
      <c r="BX88" s="8">
        <v>36</v>
      </c>
      <c r="BY88" s="8">
        <v>46</v>
      </c>
      <c r="BZ88" s="8">
        <v>42</v>
      </c>
      <c r="CA88" s="8">
        <v>41</v>
      </c>
      <c r="CB88" s="8">
        <v>53</v>
      </c>
      <c r="CC88" s="8">
        <v>43</v>
      </c>
      <c r="CD88" s="8">
        <v>47</v>
      </c>
      <c r="CE88" s="8">
        <v>45</v>
      </c>
      <c r="CF88" s="8">
        <v>39</v>
      </c>
      <c r="CG88" s="8">
        <v>57</v>
      </c>
      <c r="CH88" s="8">
        <v>71</v>
      </c>
      <c r="CI88" s="8">
        <v>77</v>
      </c>
      <c r="CJ88" s="8">
        <v>66</v>
      </c>
      <c r="CK88" s="8">
        <v>70</v>
      </c>
      <c r="CL88" s="8">
        <v>94</v>
      </c>
      <c r="CM88" s="8">
        <v>81</v>
      </c>
      <c r="CN88" s="8">
        <v>96</v>
      </c>
      <c r="CO88" s="8">
        <v>79</v>
      </c>
      <c r="CP88" s="8">
        <v>86</v>
      </c>
      <c r="CQ88" s="8">
        <v>114</v>
      </c>
      <c r="CR88" s="8">
        <v>116</v>
      </c>
      <c r="CS88" s="8">
        <v>79</v>
      </c>
      <c r="CT88" s="8">
        <v>93</v>
      </c>
      <c r="CU88" s="8">
        <v>93</v>
      </c>
      <c r="CV88" s="8">
        <v>97</v>
      </c>
      <c r="CW88" s="8">
        <v>81</v>
      </c>
      <c r="CX88" s="8">
        <v>102</v>
      </c>
      <c r="CY88" s="8">
        <v>63</v>
      </c>
      <c r="CZ88" s="8">
        <v>66</v>
      </c>
      <c r="DA88" s="8">
        <v>79</v>
      </c>
      <c r="DB88" s="8">
        <v>79</v>
      </c>
      <c r="DC88" s="8">
        <v>71</v>
      </c>
      <c r="DD88" s="8">
        <v>85</v>
      </c>
      <c r="DE88" s="8">
        <v>65</v>
      </c>
      <c r="DF88" s="8">
        <v>85</v>
      </c>
      <c r="DG88" s="8">
        <v>82</v>
      </c>
      <c r="DH88" s="8">
        <v>80</v>
      </c>
      <c r="DI88" s="8">
        <v>69</v>
      </c>
      <c r="DJ88" s="8">
        <v>60</v>
      </c>
      <c r="DK88" s="8">
        <v>51</v>
      </c>
      <c r="DL88" s="8">
        <v>41</v>
      </c>
      <c r="DM88" s="8">
        <v>43</v>
      </c>
      <c r="DN88" s="8">
        <v>32</v>
      </c>
      <c r="DO88" s="8">
        <v>33</v>
      </c>
      <c r="DP88" s="8">
        <v>27</v>
      </c>
      <c r="DQ88" s="8">
        <v>25</v>
      </c>
      <c r="DR88" s="8">
        <v>25</v>
      </c>
      <c r="DS88" s="8">
        <v>17</v>
      </c>
      <c r="DT88" s="8">
        <v>14</v>
      </c>
      <c r="DU88" s="8">
        <v>15</v>
      </c>
      <c r="DV88" s="8">
        <v>36</v>
      </c>
      <c r="DW88" s="8">
        <f t="shared" si="4"/>
        <v>2584</v>
      </c>
      <c r="DX88" s="8">
        <f t="shared" si="5"/>
        <v>227</v>
      </c>
      <c r="DY88" s="8">
        <f t="shared" si="6"/>
        <v>964</v>
      </c>
      <c r="DZ88" s="8">
        <f t="shared" si="7"/>
        <v>1312</v>
      </c>
    </row>
    <row r="89" spans="1:130" x14ac:dyDescent="0.2">
      <c r="A89" t="s">
        <v>210</v>
      </c>
      <c r="B89" t="s">
        <v>301</v>
      </c>
      <c r="C89" t="s">
        <v>302</v>
      </c>
      <c r="D89" s="8">
        <f>SUM(Table3254[[#This Row],[0]:[90]])</f>
        <v>9617</v>
      </c>
      <c r="E89" s="8">
        <f>SUM(Table3254[[#This Row],[0]:[15]])</f>
        <v>1300</v>
      </c>
      <c r="F89" s="8">
        <f>SUM(Table3254[[#This Row],[16]:[64]])</f>
        <v>5396</v>
      </c>
      <c r="G89" s="8">
        <f>SUM(Table3254[[#This Row],[65]:[90]])</f>
        <v>2921</v>
      </c>
      <c r="H89" s="8">
        <f>SUM(Table3254[[#This Row],[85]:[90]])</f>
        <v>389</v>
      </c>
      <c r="I89" s="8">
        <f>SUM(Table3254[[#This Row],[0]:[17]])</f>
        <v>1503</v>
      </c>
      <c r="J89" s="8">
        <f>SUM(Table3254[[#This Row],[18]:[64]])</f>
        <v>5193</v>
      </c>
      <c r="K89" s="8">
        <f>SUM(Table3254[[#This Row],[0]:[4]])</f>
        <v>301</v>
      </c>
      <c r="L89" s="8">
        <f>SUM(Table3254[[#This Row],[5]:[15]])</f>
        <v>999</v>
      </c>
      <c r="M89" s="8">
        <f>SUM(Table3254[[#This Row],[16]:[24]])</f>
        <v>765</v>
      </c>
      <c r="N89" s="8">
        <f>SUM(Table3254[[#This Row],[25]:[49]])</f>
        <v>2168</v>
      </c>
      <c r="O89" s="8">
        <f>SUM(Table3254[[#This Row],[50]:[64]])</f>
        <v>2463</v>
      </c>
      <c r="P89" s="8">
        <f>SUM(Table3254[[#This Row],[65]:[74]])</f>
        <v>1494</v>
      </c>
      <c r="Q89" s="8">
        <f>SUM(Table3254[[#This Row],[75]:[84]])</f>
        <v>1038</v>
      </c>
      <c r="R89" s="8">
        <f>SUM(Table3254[[#This Row],[5]:[9]])</f>
        <v>452</v>
      </c>
      <c r="S89" s="8">
        <f>SUM(Table3254[[#This Row],[10]:[14]])</f>
        <v>453</v>
      </c>
      <c r="T89" s="8">
        <f>SUM(Table3254[[#This Row],[15]:[19]])</f>
        <v>464</v>
      </c>
      <c r="U89" s="8">
        <f>SUM(Table3254[[#This Row],[20]:[24]])</f>
        <v>395</v>
      </c>
      <c r="V89" s="8">
        <f>SUM(Table3254[[#This Row],[25]:[29]])</f>
        <v>371</v>
      </c>
      <c r="W89" s="8">
        <f>SUM(Table3254[[#This Row],[30]:[34]])</f>
        <v>380</v>
      </c>
      <c r="X89" s="8">
        <f>SUM(Table3254[[#This Row],[35]:[39]])</f>
        <v>461</v>
      </c>
      <c r="Y89" s="8">
        <f>SUM(Table3254[[#This Row],[40]:[44]])</f>
        <v>441</v>
      </c>
      <c r="Z89" s="8">
        <f>SUM(Table3254[[#This Row],[45]:[49]])</f>
        <v>515</v>
      </c>
      <c r="AA89" s="8">
        <f>SUM(Table3254[[#This Row],[50]:[54]])</f>
        <v>730</v>
      </c>
      <c r="AB89" s="8">
        <f>SUM(Table3254[[#This Row],[55]:[59]])</f>
        <v>936</v>
      </c>
      <c r="AC89" s="8">
        <f>SUM(Table3254[[#This Row],[60]:[64]])</f>
        <v>797</v>
      </c>
      <c r="AD89" s="8">
        <f>SUM(Table3254[[#This Row],[65]:[69]])</f>
        <v>766</v>
      </c>
      <c r="AE89" s="8">
        <f>SUM(Table3254[[#This Row],[70]:[74]])</f>
        <v>728</v>
      </c>
      <c r="AF89" s="8">
        <f>SUM(Table3254[[#This Row],[75]:[79]])</f>
        <v>668</v>
      </c>
      <c r="AG89" s="8">
        <f>SUM(Table3254[[#This Row],[80]:[84]])</f>
        <v>370</v>
      </c>
      <c r="AH89" s="8">
        <f>SUM(Table3254[[#This Row],[85]:[89]])</f>
        <v>254</v>
      </c>
      <c r="AI89" s="8">
        <f>Table3254[[#This Row],[90]]</f>
        <v>135</v>
      </c>
      <c r="AJ89" s="8">
        <v>52</v>
      </c>
      <c r="AK89" s="8">
        <v>60</v>
      </c>
      <c r="AL89" s="8">
        <v>66</v>
      </c>
      <c r="AM89" s="8">
        <v>58</v>
      </c>
      <c r="AN89" s="8">
        <v>65</v>
      </c>
      <c r="AO89" s="8">
        <v>91</v>
      </c>
      <c r="AP89" s="8">
        <v>86</v>
      </c>
      <c r="AQ89" s="8">
        <v>92</v>
      </c>
      <c r="AR89" s="8">
        <v>90</v>
      </c>
      <c r="AS89" s="8">
        <v>93</v>
      </c>
      <c r="AT89" s="8">
        <v>85</v>
      </c>
      <c r="AU89" s="8">
        <v>81</v>
      </c>
      <c r="AV89" s="8">
        <v>93</v>
      </c>
      <c r="AW89" s="8">
        <v>101</v>
      </c>
      <c r="AX89" s="8">
        <v>93</v>
      </c>
      <c r="AY89" s="8">
        <v>94</v>
      </c>
      <c r="AZ89" s="8">
        <v>108</v>
      </c>
      <c r="BA89" s="8">
        <v>95</v>
      </c>
      <c r="BB89" s="8">
        <v>90</v>
      </c>
      <c r="BC89" s="8">
        <v>77</v>
      </c>
      <c r="BD89" s="8">
        <v>99</v>
      </c>
      <c r="BE89" s="8">
        <v>98</v>
      </c>
      <c r="BF89" s="8">
        <v>70</v>
      </c>
      <c r="BG89" s="8">
        <v>61</v>
      </c>
      <c r="BH89" s="8">
        <v>67</v>
      </c>
      <c r="BI89" s="8">
        <v>74</v>
      </c>
      <c r="BJ89" s="8">
        <v>78</v>
      </c>
      <c r="BK89" s="8">
        <v>70</v>
      </c>
      <c r="BL89" s="8">
        <v>75</v>
      </c>
      <c r="BM89" s="8">
        <v>74</v>
      </c>
      <c r="BN89" s="8">
        <v>82</v>
      </c>
      <c r="BO89" s="8">
        <v>67</v>
      </c>
      <c r="BP89" s="8">
        <v>80</v>
      </c>
      <c r="BQ89" s="8">
        <v>74</v>
      </c>
      <c r="BR89" s="8">
        <v>77</v>
      </c>
      <c r="BS89" s="8">
        <v>85</v>
      </c>
      <c r="BT89" s="8">
        <v>86</v>
      </c>
      <c r="BU89" s="8">
        <v>108</v>
      </c>
      <c r="BV89" s="8">
        <v>91</v>
      </c>
      <c r="BW89" s="8">
        <v>91</v>
      </c>
      <c r="BX89" s="8">
        <v>83</v>
      </c>
      <c r="BY89" s="8">
        <v>91</v>
      </c>
      <c r="BZ89" s="8">
        <v>94</v>
      </c>
      <c r="CA89" s="8">
        <v>72</v>
      </c>
      <c r="CB89" s="8">
        <v>101</v>
      </c>
      <c r="CC89" s="8">
        <v>90</v>
      </c>
      <c r="CD89" s="8">
        <v>95</v>
      </c>
      <c r="CE89" s="8">
        <v>93</v>
      </c>
      <c r="CF89" s="8">
        <v>126</v>
      </c>
      <c r="CG89" s="8">
        <v>111</v>
      </c>
      <c r="CH89" s="8">
        <v>129</v>
      </c>
      <c r="CI89" s="8">
        <v>148</v>
      </c>
      <c r="CJ89" s="8">
        <v>159</v>
      </c>
      <c r="CK89" s="8">
        <v>148</v>
      </c>
      <c r="CL89" s="8">
        <v>146</v>
      </c>
      <c r="CM89" s="8">
        <v>178</v>
      </c>
      <c r="CN89" s="8">
        <v>213</v>
      </c>
      <c r="CO89" s="8">
        <v>178</v>
      </c>
      <c r="CP89" s="8">
        <v>199</v>
      </c>
      <c r="CQ89" s="8">
        <v>168</v>
      </c>
      <c r="CR89" s="8">
        <v>143</v>
      </c>
      <c r="CS89" s="8">
        <v>179</v>
      </c>
      <c r="CT89" s="8">
        <v>162</v>
      </c>
      <c r="CU89" s="8">
        <v>169</v>
      </c>
      <c r="CV89" s="8">
        <v>144</v>
      </c>
      <c r="CW89" s="8">
        <v>165</v>
      </c>
      <c r="CX89" s="8">
        <v>170</v>
      </c>
      <c r="CY89" s="8">
        <v>144</v>
      </c>
      <c r="CZ89" s="8">
        <v>152</v>
      </c>
      <c r="DA89" s="8">
        <v>135</v>
      </c>
      <c r="DB89" s="8">
        <v>154</v>
      </c>
      <c r="DC89" s="8">
        <v>149</v>
      </c>
      <c r="DD89" s="8">
        <v>128</v>
      </c>
      <c r="DE89" s="8">
        <v>135</v>
      </c>
      <c r="DF89" s="8">
        <v>162</v>
      </c>
      <c r="DG89" s="8">
        <v>142</v>
      </c>
      <c r="DH89" s="8">
        <v>190</v>
      </c>
      <c r="DI89" s="8">
        <v>102</v>
      </c>
      <c r="DJ89" s="8">
        <v>114</v>
      </c>
      <c r="DK89" s="8">
        <v>120</v>
      </c>
      <c r="DL89" s="8">
        <v>94</v>
      </c>
      <c r="DM89" s="8">
        <v>85</v>
      </c>
      <c r="DN89" s="8">
        <v>74</v>
      </c>
      <c r="DO89" s="8">
        <v>64</v>
      </c>
      <c r="DP89" s="8">
        <v>53</v>
      </c>
      <c r="DQ89" s="8">
        <v>65</v>
      </c>
      <c r="DR89" s="8">
        <v>64</v>
      </c>
      <c r="DS89" s="8">
        <v>56</v>
      </c>
      <c r="DT89" s="8">
        <v>43</v>
      </c>
      <c r="DU89" s="8">
        <v>26</v>
      </c>
      <c r="DV89" s="8">
        <v>135</v>
      </c>
      <c r="DW89" s="8">
        <f t="shared" si="4"/>
        <v>5396</v>
      </c>
      <c r="DX89" s="8">
        <f t="shared" si="5"/>
        <v>562</v>
      </c>
      <c r="DY89" s="8">
        <f t="shared" si="6"/>
        <v>2168</v>
      </c>
      <c r="DZ89" s="8">
        <f t="shared" si="7"/>
        <v>2463</v>
      </c>
    </row>
    <row r="90" spans="1:130" x14ac:dyDescent="0.2">
      <c r="A90" t="s">
        <v>210</v>
      </c>
      <c r="B90" t="s">
        <v>303</v>
      </c>
      <c r="C90" t="s">
        <v>304</v>
      </c>
      <c r="D90" s="8">
        <f>SUM(Table3254[[#This Row],[0]:[90]])</f>
        <v>10778</v>
      </c>
      <c r="E90" s="8">
        <f>SUM(Table3254[[#This Row],[0]:[15]])</f>
        <v>1879</v>
      </c>
      <c r="F90" s="8">
        <f>SUM(Table3254[[#This Row],[16]:[64]])</f>
        <v>6471</v>
      </c>
      <c r="G90" s="8">
        <f>SUM(Table3254[[#This Row],[65]:[90]])</f>
        <v>2428</v>
      </c>
      <c r="H90" s="8">
        <f>SUM(Table3254[[#This Row],[85]:[90]])</f>
        <v>240</v>
      </c>
      <c r="I90" s="8">
        <f>SUM(Table3254[[#This Row],[0]:[17]])</f>
        <v>2085</v>
      </c>
      <c r="J90" s="8">
        <f>SUM(Table3254[[#This Row],[18]:[64]])</f>
        <v>6265</v>
      </c>
      <c r="K90" s="8">
        <f>SUM(Table3254[[#This Row],[0]:[4]])</f>
        <v>502</v>
      </c>
      <c r="L90" s="8">
        <f>SUM(Table3254[[#This Row],[5]:[15]])</f>
        <v>1377</v>
      </c>
      <c r="M90" s="8">
        <f>SUM(Table3254[[#This Row],[16]:[24]])</f>
        <v>985</v>
      </c>
      <c r="N90" s="8">
        <f>SUM(Table3254[[#This Row],[25]:[49]])</f>
        <v>3037</v>
      </c>
      <c r="O90" s="8">
        <f>SUM(Table3254[[#This Row],[50]:[64]])</f>
        <v>2449</v>
      </c>
      <c r="P90" s="8">
        <f>SUM(Table3254[[#This Row],[65]:[74]])</f>
        <v>1353</v>
      </c>
      <c r="Q90" s="8">
        <f>SUM(Table3254[[#This Row],[75]:[84]])</f>
        <v>835</v>
      </c>
      <c r="R90" s="8">
        <f>SUM(Table3254[[#This Row],[5]:[9]])</f>
        <v>562</v>
      </c>
      <c r="S90" s="8">
        <f>SUM(Table3254[[#This Row],[10]:[14]])</f>
        <v>692</v>
      </c>
      <c r="T90" s="8">
        <f>SUM(Table3254[[#This Row],[15]:[19]])</f>
        <v>545</v>
      </c>
      <c r="U90" s="8">
        <f>SUM(Table3254[[#This Row],[20]:[24]])</f>
        <v>563</v>
      </c>
      <c r="V90" s="8">
        <f>SUM(Table3254[[#This Row],[25]:[29]])</f>
        <v>541</v>
      </c>
      <c r="W90" s="8">
        <f>SUM(Table3254[[#This Row],[30]:[34]])</f>
        <v>565</v>
      </c>
      <c r="X90" s="8">
        <f>SUM(Table3254[[#This Row],[35]:[39]])</f>
        <v>702</v>
      </c>
      <c r="Y90" s="8">
        <f>SUM(Table3254[[#This Row],[40]:[44]])</f>
        <v>659</v>
      </c>
      <c r="Z90" s="8">
        <f>SUM(Table3254[[#This Row],[45]:[49]])</f>
        <v>570</v>
      </c>
      <c r="AA90" s="8">
        <f>SUM(Table3254[[#This Row],[50]:[54]])</f>
        <v>773</v>
      </c>
      <c r="AB90" s="8">
        <f>SUM(Table3254[[#This Row],[55]:[59]])</f>
        <v>849</v>
      </c>
      <c r="AC90" s="8">
        <f>SUM(Table3254[[#This Row],[60]:[64]])</f>
        <v>827</v>
      </c>
      <c r="AD90" s="8">
        <f>SUM(Table3254[[#This Row],[65]:[69]])</f>
        <v>725</v>
      </c>
      <c r="AE90" s="8">
        <f>SUM(Table3254[[#This Row],[70]:[74]])</f>
        <v>628</v>
      </c>
      <c r="AF90" s="8">
        <f>SUM(Table3254[[#This Row],[75]:[79]])</f>
        <v>565</v>
      </c>
      <c r="AG90" s="8">
        <f>SUM(Table3254[[#This Row],[80]:[84]])</f>
        <v>270</v>
      </c>
      <c r="AH90" s="8">
        <f>SUM(Table3254[[#This Row],[85]:[89]])</f>
        <v>166</v>
      </c>
      <c r="AI90" s="8">
        <f>Table3254[[#This Row],[90]]</f>
        <v>74</v>
      </c>
      <c r="AJ90" s="8">
        <v>95</v>
      </c>
      <c r="AK90" s="8">
        <v>101</v>
      </c>
      <c r="AL90" s="8">
        <v>102</v>
      </c>
      <c r="AM90" s="8">
        <v>91</v>
      </c>
      <c r="AN90" s="8">
        <v>113</v>
      </c>
      <c r="AO90" s="8">
        <v>101</v>
      </c>
      <c r="AP90" s="8">
        <v>110</v>
      </c>
      <c r="AQ90" s="8">
        <v>107</v>
      </c>
      <c r="AR90" s="8">
        <v>115</v>
      </c>
      <c r="AS90" s="8">
        <v>129</v>
      </c>
      <c r="AT90" s="8">
        <v>158</v>
      </c>
      <c r="AU90" s="8">
        <v>119</v>
      </c>
      <c r="AV90" s="8">
        <v>147</v>
      </c>
      <c r="AW90" s="8">
        <v>124</v>
      </c>
      <c r="AX90" s="8">
        <v>144</v>
      </c>
      <c r="AY90" s="8">
        <v>123</v>
      </c>
      <c r="AZ90" s="8">
        <v>90</v>
      </c>
      <c r="BA90" s="8">
        <v>116</v>
      </c>
      <c r="BB90" s="8">
        <v>112</v>
      </c>
      <c r="BC90" s="8">
        <v>104</v>
      </c>
      <c r="BD90" s="8">
        <v>138</v>
      </c>
      <c r="BE90" s="8">
        <v>121</v>
      </c>
      <c r="BF90" s="8">
        <v>115</v>
      </c>
      <c r="BG90" s="8">
        <v>108</v>
      </c>
      <c r="BH90" s="8">
        <v>81</v>
      </c>
      <c r="BI90" s="8">
        <v>109</v>
      </c>
      <c r="BJ90" s="8">
        <v>121</v>
      </c>
      <c r="BK90" s="8">
        <v>111</v>
      </c>
      <c r="BL90" s="8">
        <v>99</v>
      </c>
      <c r="BM90" s="8">
        <v>101</v>
      </c>
      <c r="BN90" s="8">
        <v>101</v>
      </c>
      <c r="BO90" s="8">
        <v>117</v>
      </c>
      <c r="BP90" s="8">
        <v>105</v>
      </c>
      <c r="BQ90" s="8">
        <v>106</v>
      </c>
      <c r="BR90" s="8">
        <v>136</v>
      </c>
      <c r="BS90" s="8">
        <v>149</v>
      </c>
      <c r="BT90" s="8">
        <v>116</v>
      </c>
      <c r="BU90" s="8">
        <v>158</v>
      </c>
      <c r="BV90" s="8">
        <v>148</v>
      </c>
      <c r="BW90" s="8">
        <v>131</v>
      </c>
      <c r="BX90" s="8">
        <v>156</v>
      </c>
      <c r="BY90" s="8">
        <v>123</v>
      </c>
      <c r="BZ90" s="8">
        <v>143</v>
      </c>
      <c r="CA90" s="8">
        <v>124</v>
      </c>
      <c r="CB90" s="8">
        <v>113</v>
      </c>
      <c r="CC90" s="8">
        <v>118</v>
      </c>
      <c r="CD90" s="8">
        <v>95</v>
      </c>
      <c r="CE90" s="8">
        <v>124</v>
      </c>
      <c r="CF90" s="8">
        <v>112</v>
      </c>
      <c r="CG90" s="8">
        <v>121</v>
      </c>
      <c r="CH90" s="8">
        <v>129</v>
      </c>
      <c r="CI90" s="8">
        <v>165</v>
      </c>
      <c r="CJ90" s="8">
        <v>158</v>
      </c>
      <c r="CK90" s="8">
        <v>158</v>
      </c>
      <c r="CL90" s="8">
        <v>163</v>
      </c>
      <c r="CM90" s="8">
        <v>168</v>
      </c>
      <c r="CN90" s="8">
        <v>153</v>
      </c>
      <c r="CO90" s="8">
        <v>183</v>
      </c>
      <c r="CP90" s="8">
        <v>162</v>
      </c>
      <c r="CQ90" s="8">
        <v>183</v>
      </c>
      <c r="CR90" s="8">
        <v>167</v>
      </c>
      <c r="CS90" s="8">
        <v>195</v>
      </c>
      <c r="CT90" s="8">
        <v>152</v>
      </c>
      <c r="CU90" s="8">
        <v>151</v>
      </c>
      <c r="CV90" s="8">
        <v>162</v>
      </c>
      <c r="CW90" s="8">
        <v>165</v>
      </c>
      <c r="CX90" s="8">
        <v>141</v>
      </c>
      <c r="CY90" s="8">
        <v>134</v>
      </c>
      <c r="CZ90" s="8">
        <v>153</v>
      </c>
      <c r="DA90" s="8">
        <v>132</v>
      </c>
      <c r="DB90" s="8">
        <v>136</v>
      </c>
      <c r="DC90" s="8">
        <v>119</v>
      </c>
      <c r="DD90" s="8">
        <v>112</v>
      </c>
      <c r="DE90" s="8">
        <v>111</v>
      </c>
      <c r="DF90" s="8">
        <v>150</v>
      </c>
      <c r="DG90" s="8">
        <v>145</v>
      </c>
      <c r="DH90" s="8">
        <v>148</v>
      </c>
      <c r="DI90" s="8">
        <v>94</v>
      </c>
      <c r="DJ90" s="8">
        <v>96</v>
      </c>
      <c r="DK90" s="8">
        <v>82</v>
      </c>
      <c r="DL90" s="8">
        <v>53</v>
      </c>
      <c r="DM90" s="8">
        <v>61</v>
      </c>
      <c r="DN90" s="8">
        <v>64</v>
      </c>
      <c r="DO90" s="8">
        <v>51</v>
      </c>
      <c r="DP90" s="8">
        <v>41</v>
      </c>
      <c r="DQ90" s="8">
        <v>39</v>
      </c>
      <c r="DR90" s="8">
        <v>31</v>
      </c>
      <c r="DS90" s="8">
        <v>32</v>
      </c>
      <c r="DT90" s="8">
        <v>35</v>
      </c>
      <c r="DU90" s="8">
        <v>29</v>
      </c>
      <c r="DV90" s="8">
        <v>74</v>
      </c>
      <c r="DW90" s="8">
        <f t="shared" si="4"/>
        <v>6471</v>
      </c>
      <c r="DX90" s="8">
        <f t="shared" si="5"/>
        <v>779</v>
      </c>
      <c r="DY90" s="8">
        <f t="shared" si="6"/>
        <v>3037</v>
      </c>
      <c r="DZ90" s="8">
        <f t="shared" si="7"/>
        <v>2449</v>
      </c>
    </row>
    <row r="91" spans="1:130" x14ac:dyDescent="0.2">
      <c r="A91" t="s">
        <v>210</v>
      </c>
      <c r="B91" t="s">
        <v>305</v>
      </c>
      <c r="C91" t="s">
        <v>306</v>
      </c>
      <c r="D91" s="8">
        <f>SUM(Table3254[[#This Row],[0]:[90]])</f>
        <v>9417</v>
      </c>
      <c r="E91" s="8">
        <f>SUM(Table3254[[#This Row],[0]:[15]])</f>
        <v>1617</v>
      </c>
      <c r="F91" s="8">
        <f>SUM(Table3254[[#This Row],[16]:[64]])</f>
        <v>5699</v>
      </c>
      <c r="G91" s="8">
        <f>SUM(Table3254[[#This Row],[65]:[90]])</f>
        <v>2101</v>
      </c>
      <c r="H91" s="8">
        <f>SUM(Table3254[[#This Row],[85]:[90]])</f>
        <v>196</v>
      </c>
      <c r="I91" s="8">
        <f>SUM(Table3254[[#This Row],[0]:[17]])</f>
        <v>1833</v>
      </c>
      <c r="J91" s="8">
        <f>SUM(Table3254[[#This Row],[18]:[64]])</f>
        <v>5483</v>
      </c>
      <c r="K91" s="8">
        <f>SUM(Table3254[[#This Row],[0]:[4]])</f>
        <v>433</v>
      </c>
      <c r="L91" s="8">
        <f>SUM(Table3254[[#This Row],[5]:[15]])</f>
        <v>1184</v>
      </c>
      <c r="M91" s="8">
        <f>SUM(Table3254[[#This Row],[16]:[24]])</f>
        <v>926</v>
      </c>
      <c r="N91" s="8">
        <f>SUM(Table3254[[#This Row],[25]:[49]])</f>
        <v>2625</v>
      </c>
      <c r="O91" s="8">
        <f>SUM(Table3254[[#This Row],[50]:[64]])</f>
        <v>2148</v>
      </c>
      <c r="P91" s="8">
        <f>SUM(Table3254[[#This Row],[65]:[74]])</f>
        <v>1226</v>
      </c>
      <c r="Q91" s="8">
        <f>SUM(Table3254[[#This Row],[75]:[84]])</f>
        <v>679</v>
      </c>
      <c r="R91" s="8">
        <f>SUM(Table3254[[#This Row],[5]:[9]])</f>
        <v>480</v>
      </c>
      <c r="S91" s="8">
        <f>SUM(Table3254[[#This Row],[10]:[14]])</f>
        <v>579</v>
      </c>
      <c r="T91" s="8">
        <f>SUM(Table3254[[#This Row],[15]:[19]])</f>
        <v>546</v>
      </c>
      <c r="U91" s="8">
        <f>SUM(Table3254[[#This Row],[20]:[24]])</f>
        <v>505</v>
      </c>
      <c r="V91" s="8">
        <f>SUM(Table3254[[#This Row],[25]:[29]])</f>
        <v>463</v>
      </c>
      <c r="W91" s="8">
        <f>SUM(Table3254[[#This Row],[30]:[34]])</f>
        <v>508</v>
      </c>
      <c r="X91" s="8">
        <f>SUM(Table3254[[#This Row],[35]:[39]])</f>
        <v>543</v>
      </c>
      <c r="Y91" s="8">
        <f>SUM(Table3254[[#This Row],[40]:[44]])</f>
        <v>576</v>
      </c>
      <c r="Z91" s="8">
        <f>SUM(Table3254[[#This Row],[45]:[49]])</f>
        <v>535</v>
      </c>
      <c r="AA91" s="8">
        <f>SUM(Table3254[[#This Row],[50]:[54]])</f>
        <v>664</v>
      </c>
      <c r="AB91" s="8">
        <f>SUM(Table3254[[#This Row],[55]:[59]])</f>
        <v>798</v>
      </c>
      <c r="AC91" s="8">
        <f>SUM(Table3254[[#This Row],[60]:[64]])</f>
        <v>686</v>
      </c>
      <c r="AD91" s="8">
        <f>SUM(Table3254[[#This Row],[65]:[69]])</f>
        <v>647</v>
      </c>
      <c r="AE91" s="8">
        <f>SUM(Table3254[[#This Row],[70]:[74]])</f>
        <v>579</v>
      </c>
      <c r="AF91" s="8">
        <f>SUM(Table3254[[#This Row],[75]:[79]])</f>
        <v>435</v>
      </c>
      <c r="AG91" s="8">
        <f>SUM(Table3254[[#This Row],[80]:[84]])</f>
        <v>244</v>
      </c>
      <c r="AH91" s="8">
        <f>SUM(Table3254[[#This Row],[85]:[89]])</f>
        <v>130</v>
      </c>
      <c r="AI91" s="8">
        <f>Table3254[[#This Row],[90]]</f>
        <v>66</v>
      </c>
      <c r="AJ91" s="8">
        <v>65</v>
      </c>
      <c r="AK91" s="8">
        <v>99</v>
      </c>
      <c r="AL91" s="8">
        <v>81</v>
      </c>
      <c r="AM91" s="8">
        <v>96</v>
      </c>
      <c r="AN91" s="8">
        <v>92</v>
      </c>
      <c r="AO91" s="8">
        <v>79</v>
      </c>
      <c r="AP91" s="8">
        <v>85</v>
      </c>
      <c r="AQ91" s="8">
        <v>97</v>
      </c>
      <c r="AR91" s="8">
        <v>109</v>
      </c>
      <c r="AS91" s="8">
        <v>110</v>
      </c>
      <c r="AT91" s="8">
        <v>106</v>
      </c>
      <c r="AU91" s="8">
        <v>98</v>
      </c>
      <c r="AV91" s="8">
        <v>134</v>
      </c>
      <c r="AW91" s="8">
        <v>123</v>
      </c>
      <c r="AX91" s="8">
        <v>118</v>
      </c>
      <c r="AY91" s="8">
        <v>125</v>
      </c>
      <c r="AZ91" s="8">
        <v>99</v>
      </c>
      <c r="BA91" s="8">
        <v>117</v>
      </c>
      <c r="BB91" s="8">
        <v>100</v>
      </c>
      <c r="BC91" s="8">
        <v>105</v>
      </c>
      <c r="BD91" s="8">
        <v>157</v>
      </c>
      <c r="BE91" s="8">
        <v>72</v>
      </c>
      <c r="BF91" s="8">
        <v>96</v>
      </c>
      <c r="BG91" s="8">
        <v>88</v>
      </c>
      <c r="BH91" s="8">
        <v>92</v>
      </c>
      <c r="BI91" s="8">
        <v>87</v>
      </c>
      <c r="BJ91" s="8">
        <v>99</v>
      </c>
      <c r="BK91" s="8">
        <v>104</v>
      </c>
      <c r="BL91" s="8">
        <v>85</v>
      </c>
      <c r="BM91" s="8">
        <v>88</v>
      </c>
      <c r="BN91" s="8">
        <v>96</v>
      </c>
      <c r="BO91" s="8">
        <v>95</v>
      </c>
      <c r="BP91" s="8">
        <v>94</v>
      </c>
      <c r="BQ91" s="8">
        <v>104</v>
      </c>
      <c r="BR91" s="8">
        <v>119</v>
      </c>
      <c r="BS91" s="8">
        <v>114</v>
      </c>
      <c r="BT91" s="8">
        <v>116</v>
      </c>
      <c r="BU91" s="8">
        <v>121</v>
      </c>
      <c r="BV91" s="8">
        <v>96</v>
      </c>
      <c r="BW91" s="8">
        <v>96</v>
      </c>
      <c r="BX91" s="8">
        <v>114</v>
      </c>
      <c r="BY91" s="8">
        <v>97</v>
      </c>
      <c r="BZ91" s="8">
        <v>127</v>
      </c>
      <c r="CA91" s="8">
        <v>121</v>
      </c>
      <c r="CB91" s="8">
        <v>117</v>
      </c>
      <c r="CC91" s="8">
        <v>102</v>
      </c>
      <c r="CD91" s="8">
        <v>99</v>
      </c>
      <c r="CE91" s="8">
        <v>108</v>
      </c>
      <c r="CF91" s="8">
        <v>112</v>
      </c>
      <c r="CG91" s="8">
        <v>114</v>
      </c>
      <c r="CH91" s="8">
        <v>133</v>
      </c>
      <c r="CI91" s="8">
        <v>121</v>
      </c>
      <c r="CJ91" s="8">
        <v>138</v>
      </c>
      <c r="CK91" s="8">
        <v>137</v>
      </c>
      <c r="CL91" s="8">
        <v>135</v>
      </c>
      <c r="CM91" s="8">
        <v>159</v>
      </c>
      <c r="CN91" s="8">
        <v>154</v>
      </c>
      <c r="CO91" s="8">
        <v>166</v>
      </c>
      <c r="CP91" s="8">
        <v>149</v>
      </c>
      <c r="CQ91" s="8">
        <v>170</v>
      </c>
      <c r="CR91" s="8">
        <v>159</v>
      </c>
      <c r="CS91" s="8">
        <v>141</v>
      </c>
      <c r="CT91" s="8">
        <v>139</v>
      </c>
      <c r="CU91" s="8">
        <v>112</v>
      </c>
      <c r="CV91" s="8">
        <v>135</v>
      </c>
      <c r="CW91" s="8">
        <v>161</v>
      </c>
      <c r="CX91" s="8">
        <v>102</v>
      </c>
      <c r="CY91" s="8">
        <v>140</v>
      </c>
      <c r="CZ91" s="8">
        <v>124</v>
      </c>
      <c r="DA91" s="8">
        <v>120</v>
      </c>
      <c r="DB91" s="8">
        <v>126</v>
      </c>
      <c r="DC91" s="8">
        <v>107</v>
      </c>
      <c r="DD91" s="8">
        <v>120</v>
      </c>
      <c r="DE91" s="8">
        <v>130</v>
      </c>
      <c r="DF91" s="8">
        <v>96</v>
      </c>
      <c r="DG91" s="8">
        <v>94</v>
      </c>
      <c r="DH91" s="8">
        <v>118</v>
      </c>
      <c r="DI91" s="8">
        <v>78</v>
      </c>
      <c r="DJ91" s="8">
        <v>80</v>
      </c>
      <c r="DK91" s="8">
        <v>65</v>
      </c>
      <c r="DL91" s="8">
        <v>54</v>
      </c>
      <c r="DM91" s="8">
        <v>51</v>
      </c>
      <c r="DN91" s="8">
        <v>52</v>
      </c>
      <c r="DO91" s="8">
        <v>51</v>
      </c>
      <c r="DP91" s="8">
        <v>36</v>
      </c>
      <c r="DQ91" s="8">
        <v>33</v>
      </c>
      <c r="DR91" s="8">
        <v>36</v>
      </c>
      <c r="DS91" s="8">
        <v>26</v>
      </c>
      <c r="DT91" s="8">
        <v>17</v>
      </c>
      <c r="DU91" s="8">
        <v>18</v>
      </c>
      <c r="DV91" s="8">
        <v>66</v>
      </c>
      <c r="DW91" s="8">
        <f t="shared" si="4"/>
        <v>5699</v>
      </c>
      <c r="DX91" s="8">
        <f t="shared" si="5"/>
        <v>710</v>
      </c>
      <c r="DY91" s="8">
        <f t="shared" si="6"/>
        <v>2625</v>
      </c>
      <c r="DZ91" s="8">
        <f t="shared" si="7"/>
        <v>2148</v>
      </c>
    </row>
    <row r="92" spans="1:130" x14ac:dyDescent="0.2">
      <c r="A92" t="s">
        <v>307</v>
      </c>
      <c r="B92" t="s">
        <v>308</v>
      </c>
      <c r="C92" t="s">
        <v>309</v>
      </c>
      <c r="D92" s="8">
        <f>SUM(Table3254[[#This Row],[0]:[90]])</f>
        <v>533997</v>
      </c>
      <c r="E92" s="8">
        <f>SUM(Table3254[[#This Row],[0]:[15]])</f>
        <v>88209</v>
      </c>
      <c r="F92" s="8">
        <f>SUM(Table3254[[#This Row],[16]:[64]])</f>
        <v>330243</v>
      </c>
      <c r="G92" s="8">
        <f>SUM(Table3254[[#This Row],[65]:[90]])</f>
        <v>115545</v>
      </c>
      <c r="H92" s="8">
        <f>SUM(Table3254[[#This Row],[85]:[90]])</f>
        <v>13759</v>
      </c>
      <c r="I92" s="8">
        <f>SUM(Table3254[[#This Row],[0]:[17]])</f>
        <v>99969</v>
      </c>
      <c r="J92" s="8">
        <f>SUM(Table3254[[#This Row],[18]:[64]])</f>
        <v>318483</v>
      </c>
      <c r="K92" s="8">
        <f>SUM(Table3254[[#This Row],[0]:[4]])</f>
        <v>24119</v>
      </c>
      <c r="L92" s="8">
        <f>SUM(Table3254[[#This Row],[5]:[15]])</f>
        <v>64090</v>
      </c>
      <c r="M92" s="8">
        <f>SUM(Table3254[[#This Row],[16]:[24]])</f>
        <v>63861</v>
      </c>
      <c r="N92" s="8">
        <f>SUM(Table3254[[#This Row],[25]:[49]])</f>
        <v>152703</v>
      </c>
      <c r="O92" s="8">
        <f>SUM(Table3254[[#This Row],[50]:[64]])</f>
        <v>113679</v>
      </c>
      <c r="P92" s="8">
        <f>SUM(Table3254[[#This Row],[65]:[74]])</f>
        <v>61164</v>
      </c>
      <c r="Q92" s="8">
        <f>SUM(Table3254[[#This Row],[75]:[84]])</f>
        <v>40622</v>
      </c>
      <c r="R92" s="8">
        <f>SUM(Table3254[[#This Row],[5]:[9]])</f>
        <v>27847</v>
      </c>
      <c r="S92" s="8">
        <f>SUM(Table3254[[#This Row],[10]:[14]])</f>
        <v>30121</v>
      </c>
      <c r="T92" s="8">
        <f>SUM(Table3254[[#This Row],[15]:[19]])</f>
        <v>32626</v>
      </c>
      <c r="U92" s="8">
        <f>SUM(Table3254[[#This Row],[20]:[24]])</f>
        <v>37357</v>
      </c>
      <c r="V92" s="8">
        <f>SUM(Table3254[[#This Row],[25]:[29]])</f>
        <v>28994</v>
      </c>
      <c r="W92" s="8">
        <f>SUM(Table3254[[#This Row],[30]:[34]])</f>
        <v>31508</v>
      </c>
      <c r="X92" s="8">
        <f>SUM(Table3254[[#This Row],[35]:[39]])</f>
        <v>31977</v>
      </c>
      <c r="Y92" s="8">
        <f>SUM(Table3254[[#This Row],[40]:[44]])</f>
        <v>31572</v>
      </c>
      <c r="Z92" s="8">
        <f>SUM(Table3254[[#This Row],[45]:[49]])</f>
        <v>28652</v>
      </c>
      <c r="AA92" s="8">
        <f>SUM(Table3254[[#This Row],[50]:[54]])</f>
        <v>36395</v>
      </c>
      <c r="AB92" s="8">
        <f>SUM(Table3254[[#This Row],[55]:[59]])</f>
        <v>40013</v>
      </c>
      <c r="AC92" s="8">
        <f>SUM(Table3254[[#This Row],[60]:[64]])</f>
        <v>37271</v>
      </c>
      <c r="AD92" s="8">
        <f>SUM(Table3254[[#This Row],[65]:[69]])</f>
        <v>32235</v>
      </c>
      <c r="AE92" s="8">
        <f>SUM(Table3254[[#This Row],[70]:[74]])</f>
        <v>28929</v>
      </c>
      <c r="AF92" s="8">
        <f>SUM(Table3254[[#This Row],[75]:[79]])</f>
        <v>25603</v>
      </c>
      <c r="AG92" s="8">
        <f>SUM(Table3254[[#This Row],[80]:[84]])</f>
        <v>15019</v>
      </c>
      <c r="AH92" s="8">
        <f>SUM(Table3254[[#This Row],[85]:[89]])</f>
        <v>9251</v>
      </c>
      <c r="AI92" s="8">
        <f>Table3254[[#This Row],[90]]</f>
        <v>4508</v>
      </c>
      <c r="AJ92" s="8">
        <v>4434</v>
      </c>
      <c r="AK92" s="8">
        <v>4769</v>
      </c>
      <c r="AL92" s="8">
        <v>4778</v>
      </c>
      <c r="AM92" s="8">
        <v>5025</v>
      </c>
      <c r="AN92" s="8">
        <v>5113</v>
      </c>
      <c r="AO92" s="8">
        <v>5262</v>
      </c>
      <c r="AP92" s="8">
        <v>5378</v>
      </c>
      <c r="AQ92" s="8">
        <v>5680</v>
      </c>
      <c r="AR92" s="8">
        <v>5685</v>
      </c>
      <c r="AS92" s="8">
        <v>5842</v>
      </c>
      <c r="AT92" s="8">
        <v>5970</v>
      </c>
      <c r="AU92" s="8">
        <v>6031</v>
      </c>
      <c r="AV92" s="8">
        <v>6135</v>
      </c>
      <c r="AW92" s="8">
        <v>6141</v>
      </c>
      <c r="AX92" s="8">
        <v>5844</v>
      </c>
      <c r="AY92" s="8">
        <v>6122</v>
      </c>
      <c r="AZ92" s="8">
        <v>5975</v>
      </c>
      <c r="BA92" s="8">
        <v>5785</v>
      </c>
      <c r="BB92" s="8">
        <v>6276</v>
      </c>
      <c r="BC92" s="8">
        <v>8468</v>
      </c>
      <c r="BD92" s="8">
        <v>10315</v>
      </c>
      <c r="BE92" s="8">
        <v>8589</v>
      </c>
      <c r="BF92" s="8">
        <v>6841</v>
      </c>
      <c r="BG92" s="8">
        <v>5873</v>
      </c>
      <c r="BH92" s="8">
        <v>5739</v>
      </c>
      <c r="BI92" s="8">
        <v>5616</v>
      </c>
      <c r="BJ92" s="8">
        <v>5862</v>
      </c>
      <c r="BK92" s="8">
        <v>5786</v>
      </c>
      <c r="BL92" s="8">
        <v>5845</v>
      </c>
      <c r="BM92" s="8">
        <v>5885</v>
      </c>
      <c r="BN92" s="8">
        <v>6080</v>
      </c>
      <c r="BO92" s="8">
        <v>6343</v>
      </c>
      <c r="BP92" s="8">
        <v>6436</v>
      </c>
      <c r="BQ92" s="8">
        <v>6309</v>
      </c>
      <c r="BR92" s="8">
        <v>6340</v>
      </c>
      <c r="BS92" s="8">
        <v>6479</v>
      </c>
      <c r="BT92" s="8">
        <v>6406</v>
      </c>
      <c r="BU92" s="8">
        <v>6547</v>
      </c>
      <c r="BV92" s="8">
        <v>6331</v>
      </c>
      <c r="BW92" s="8">
        <v>6214</v>
      </c>
      <c r="BX92" s="8">
        <v>6345</v>
      </c>
      <c r="BY92" s="8">
        <v>6287</v>
      </c>
      <c r="BZ92" s="8">
        <v>6343</v>
      </c>
      <c r="CA92" s="8">
        <v>6294</v>
      </c>
      <c r="CB92" s="8">
        <v>6303</v>
      </c>
      <c r="CC92" s="8">
        <v>5649</v>
      </c>
      <c r="CD92" s="8">
        <v>5364</v>
      </c>
      <c r="CE92" s="8">
        <v>5691</v>
      </c>
      <c r="CF92" s="8">
        <v>5879</v>
      </c>
      <c r="CG92" s="8">
        <v>6069</v>
      </c>
      <c r="CH92" s="8">
        <v>6740</v>
      </c>
      <c r="CI92" s="8">
        <v>7175</v>
      </c>
      <c r="CJ92" s="8">
        <v>7652</v>
      </c>
      <c r="CK92" s="8">
        <v>7200</v>
      </c>
      <c r="CL92" s="8">
        <v>7628</v>
      </c>
      <c r="CM92" s="8">
        <v>7796</v>
      </c>
      <c r="CN92" s="8">
        <v>7972</v>
      </c>
      <c r="CO92" s="8">
        <v>8027</v>
      </c>
      <c r="CP92" s="8">
        <v>8170</v>
      </c>
      <c r="CQ92" s="8">
        <v>8048</v>
      </c>
      <c r="CR92" s="8">
        <v>7832</v>
      </c>
      <c r="CS92" s="8">
        <v>7836</v>
      </c>
      <c r="CT92" s="8">
        <v>7378</v>
      </c>
      <c r="CU92" s="8">
        <v>6992</v>
      </c>
      <c r="CV92" s="8">
        <v>7233</v>
      </c>
      <c r="CW92" s="8">
        <v>6913</v>
      </c>
      <c r="CX92" s="8">
        <v>6612</v>
      </c>
      <c r="CY92" s="8">
        <v>6413</v>
      </c>
      <c r="CZ92" s="8">
        <v>6252</v>
      </c>
      <c r="DA92" s="8">
        <v>6045</v>
      </c>
      <c r="DB92" s="8">
        <v>6016</v>
      </c>
      <c r="DC92" s="8">
        <v>5690</v>
      </c>
      <c r="DD92" s="8">
        <v>5767</v>
      </c>
      <c r="DE92" s="8">
        <v>5637</v>
      </c>
      <c r="DF92" s="8">
        <v>5819</v>
      </c>
      <c r="DG92" s="8">
        <v>5835</v>
      </c>
      <c r="DH92" s="8">
        <v>6309</v>
      </c>
      <c r="DI92" s="8">
        <v>4636</v>
      </c>
      <c r="DJ92" s="8">
        <v>4496</v>
      </c>
      <c r="DK92" s="8">
        <v>4327</v>
      </c>
      <c r="DL92" s="8">
        <v>3593</v>
      </c>
      <c r="DM92" s="8">
        <v>3157</v>
      </c>
      <c r="DN92" s="8">
        <v>2907</v>
      </c>
      <c r="DO92" s="8">
        <v>2796</v>
      </c>
      <c r="DP92" s="8">
        <v>2566</v>
      </c>
      <c r="DQ92" s="8">
        <v>2366</v>
      </c>
      <c r="DR92" s="8">
        <v>2182</v>
      </c>
      <c r="DS92" s="8">
        <v>1827</v>
      </c>
      <c r="DT92" s="8">
        <v>1589</v>
      </c>
      <c r="DU92" s="8">
        <v>1287</v>
      </c>
      <c r="DV92" s="8">
        <v>4508</v>
      </c>
      <c r="DW92" s="8">
        <f t="shared" si="4"/>
        <v>330243</v>
      </c>
      <c r="DX92" s="8">
        <f t="shared" si="5"/>
        <v>52101</v>
      </c>
      <c r="DY92" s="8">
        <f t="shared" si="6"/>
        <v>152703</v>
      </c>
      <c r="DZ92" s="8">
        <f t="shared" si="7"/>
        <v>113679</v>
      </c>
    </row>
    <row r="93" spans="1:130" x14ac:dyDescent="0.2">
      <c r="A93" t="s">
        <v>307</v>
      </c>
      <c r="B93" t="s">
        <v>310</v>
      </c>
      <c r="C93" t="s">
        <v>311</v>
      </c>
      <c r="D93" s="8">
        <f>SUM(Table3254[[#This Row],[0]:[90]])</f>
        <v>110925</v>
      </c>
      <c r="E93" s="8">
        <f>SUM(Table3254[[#This Row],[0]:[15]])</f>
        <v>19897</v>
      </c>
      <c r="F93" s="8">
        <f>SUM(Table3254[[#This Row],[16]:[64]])</f>
        <v>67808</v>
      </c>
      <c r="G93" s="8">
        <f>SUM(Table3254[[#This Row],[65]:[90]])</f>
        <v>23220</v>
      </c>
      <c r="H93" s="8">
        <f>SUM(Table3254[[#This Row],[85]:[90]])</f>
        <v>3031</v>
      </c>
      <c r="I93" s="8">
        <f>SUM(Table3254[[#This Row],[0]:[17]])</f>
        <v>22522</v>
      </c>
      <c r="J93" s="8">
        <f>SUM(Table3254[[#This Row],[18]:[64]])</f>
        <v>65183</v>
      </c>
      <c r="K93" s="8">
        <f>SUM(Table3254[[#This Row],[0]:[4]])</f>
        <v>5546</v>
      </c>
      <c r="L93" s="8">
        <f>SUM(Table3254[[#This Row],[5]:[15]])</f>
        <v>14351</v>
      </c>
      <c r="M93" s="8">
        <f>SUM(Table3254[[#This Row],[16]:[24]])</f>
        <v>9992</v>
      </c>
      <c r="N93" s="8">
        <f>SUM(Table3254[[#This Row],[25]:[49]])</f>
        <v>34773</v>
      </c>
      <c r="O93" s="8">
        <f>SUM(Table3254[[#This Row],[50]:[64]])</f>
        <v>23043</v>
      </c>
      <c r="P93" s="8">
        <f>SUM(Table3254[[#This Row],[65]:[74]])</f>
        <v>11991</v>
      </c>
      <c r="Q93" s="8">
        <f>SUM(Table3254[[#This Row],[75]:[84]])</f>
        <v>8198</v>
      </c>
      <c r="R93" s="8">
        <f>SUM(Table3254[[#This Row],[5]:[9]])</f>
        <v>6159</v>
      </c>
      <c r="S93" s="8">
        <f>SUM(Table3254[[#This Row],[10]:[14]])</f>
        <v>6812</v>
      </c>
      <c r="T93" s="8">
        <f>SUM(Table3254[[#This Row],[15]:[19]])</f>
        <v>6160</v>
      </c>
      <c r="U93" s="8">
        <f>SUM(Table3254[[#This Row],[20]:[24]])</f>
        <v>5212</v>
      </c>
      <c r="V93" s="8">
        <f>SUM(Table3254[[#This Row],[25]:[29]])</f>
        <v>6694</v>
      </c>
      <c r="W93" s="8">
        <f>SUM(Table3254[[#This Row],[30]:[34]])</f>
        <v>7327</v>
      </c>
      <c r="X93" s="8">
        <f>SUM(Table3254[[#This Row],[35]:[39]])</f>
        <v>7153</v>
      </c>
      <c r="Y93" s="8">
        <f>SUM(Table3254[[#This Row],[40]:[44]])</f>
        <v>7050</v>
      </c>
      <c r="Z93" s="8">
        <f>SUM(Table3254[[#This Row],[45]:[49]])</f>
        <v>6549</v>
      </c>
      <c r="AA93" s="8">
        <f>SUM(Table3254[[#This Row],[50]:[54]])</f>
        <v>7635</v>
      </c>
      <c r="AB93" s="8">
        <f>SUM(Table3254[[#This Row],[55]:[59]])</f>
        <v>7899</v>
      </c>
      <c r="AC93" s="8">
        <f>SUM(Table3254[[#This Row],[60]:[64]])</f>
        <v>7509</v>
      </c>
      <c r="AD93" s="8">
        <f>SUM(Table3254[[#This Row],[65]:[69]])</f>
        <v>6325</v>
      </c>
      <c r="AE93" s="8">
        <f>SUM(Table3254[[#This Row],[70]:[74]])</f>
        <v>5666</v>
      </c>
      <c r="AF93" s="8">
        <f>SUM(Table3254[[#This Row],[75]:[79]])</f>
        <v>5095</v>
      </c>
      <c r="AG93" s="8">
        <f>SUM(Table3254[[#This Row],[80]:[84]])</f>
        <v>3103</v>
      </c>
      <c r="AH93" s="8">
        <f>SUM(Table3254[[#This Row],[85]:[89]])</f>
        <v>1963</v>
      </c>
      <c r="AI93" s="8">
        <f>Table3254[[#This Row],[90]]</f>
        <v>1068</v>
      </c>
      <c r="AJ93" s="8">
        <v>1011</v>
      </c>
      <c r="AK93" s="8">
        <v>1122</v>
      </c>
      <c r="AL93" s="8">
        <v>1101</v>
      </c>
      <c r="AM93" s="8">
        <v>1158</v>
      </c>
      <c r="AN93" s="8">
        <v>1154</v>
      </c>
      <c r="AO93" s="8">
        <v>1217</v>
      </c>
      <c r="AP93" s="8">
        <v>1149</v>
      </c>
      <c r="AQ93" s="8">
        <v>1252</v>
      </c>
      <c r="AR93" s="8">
        <v>1263</v>
      </c>
      <c r="AS93" s="8">
        <v>1278</v>
      </c>
      <c r="AT93" s="8">
        <v>1347</v>
      </c>
      <c r="AU93" s="8">
        <v>1352</v>
      </c>
      <c r="AV93" s="8">
        <v>1356</v>
      </c>
      <c r="AW93" s="8">
        <v>1368</v>
      </c>
      <c r="AX93" s="8">
        <v>1389</v>
      </c>
      <c r="AY93" s="8">
        <v>1380</v>
      </c>
      <c r="AZ93" s="8">
        <v>1330</v>
      </c>
      <c r="BA93" s="8">
        <v>1295</v>
      </c>
      <c r="BB93" s="8">
        <v>1254</v>
      </c>
      <c r="BC93" s="8">
        <v>901</v>
      </c>
      <c r="BD93" s="8">
        <v>874</v>
      </c>
      <c r="BE93" s="8">
        <v>900</v>
      </c>
      <c r="BF93" s="8">
        <v>968</v>
      </c>
      <c r="BG93" s="8">
        <v>1189</v>
      </c>
      <c r="BH93" s="8">
        <v>1281</v>
      </c>
      <c r="BI93" s="8">
        <v>1309</v>
      </c>
      <c r="BJ93" s="8">
        <v>1341</v>
      </c>
      <c r="BK93" s="8">
        <v>1337</v>
      </c>
      <c r="BL93" s="8">
        <v>1329</v>
      </c>
      <c r="BM93" s="8">
        <v>1378</v>
      </c>
      <c r="BN93" s="8">
        <v>1421</v>
      </c>
      <c r="BO93" s="8">
        <v>1452</v>
      </c>
      <c r="BP93" s="8">
        <v>1565</v>
      </c>
      <c r="BQ93" s="8">
        <v>1446</v>
      </c>
      <c r="BR93" s="8">
        <v>1443</v>
      </c>
      <c r="BS93" s="8">
        <v>1522</v>
      </c>
      <c r="BT93" s="8">
        <v>1423</v>
      </c>
      <c r="BU93" s="8">
        <v>1447</v>
      </c>
      <c r="BV93" s="8">
        <v>1369</v>
      </c>
      <c r="BW93" s="8">
        <v>1392</v>
      </c>
      <c r="BX93" s="8">
        <v>1375</v>
      </c>
      <c r="BY93" s="8">
        <v>1383</v>
      </c>
      <c r="BZ93" s="8">
        <v>1430</v>
      </c>
      <c r="CA93" s="8">
        <v>1432</v>
      </c>
      <c r="CB93" s="8">
        <v>1430</v>
      </c>
      <c r="CC93" s="8">
        <v>1333</v>
      </c>
      <c r="CD93" s="8">
        <v>1221</v>
      </c>
      <c r="CE93" s="8">
        <v>1288</v>
      </c>
      <c r="CF93" s="8">
        <v>1331</v>
      </c>
      <c r="CG93" s="8">
        <v>1376</v>
      </c>
      <c r="CH93" s="8">
        <v>1421</v>
      </c>
      <c r="CI93" s="8">
        <v>1529</v>
      </c>
      <c r="CJ93" s="8">
        <v>1590</v>
      </c>
      <c r="CK93" s="8">
        <v>1556</v>
      </c>
      <c r="CL93" s="8">
        <v>1539</v>
      </c>
      <c r="CM93" s="8">
        <v>1559</v>
      </c>
      <c r="CN93" s="8">
        <v>1552</v>
      </c>
      <c r="CO93" s="8">
        <v>1621</v>
      </c>
      <c r="CP93" s="8">
        <v>1639</v>
      </c>
      <c r="CQ93" s="8">
        <v>1528</v>
      </c>
      <c r="CR93" s="8">
        <v>1606</v>
      </c>
      <c r="CS93" s="8">
        <v>1545</v>
      </c>
      <c r="CT93" s="8">
        <v>1527</v>
      </c>
      <c r="CU93" s="8">
        <v>1413</v>
      </c>
      <c r="CV93" s="8">
        <v>1418</v>
      </c>
      <c r="CW93" s="8">
        <v>1384</v>
      </c>
      <c r="CX93" s="8">
        <v>1299</v>
      </c>
      <c r="CY93" s="8">
        <v>1283</v>
      </c>
      <c r="CZ93" s="8">
        <v>1191</v>
      </c>
      <c r="DA93" s="8">
        <v>1168</v>
      </c>
      <c r="DB93" s="8">
        <v>1180</v>
      </c>
      <c r="DC93" s="8">
        <v>1129</v>
      </c>
      <c r="DD93" s="8">
        <v>1097</v>
      </c>
      <c r="DE93" s="8">
        <v>1095</v>
      </c>
      <c r="DF93" s="8">
        <v>1165</v>
      </c>
      <c r="DG93" s="8">
        <v>1159</v>
      </c>
      <c r="DH93" s="8">
        <v>1278</v>
      </c>
      <c r="DI93" s="8">
        <v>948</v>
      </c>
      <c r="DJ93" s="8">
        <v>912</v>
      </c>
      <c r="DK93" s="8">
        <v>798</v>
      </c>
      <c r="DL93" s="8">
        <v>692</v>
      </c>
      <c r="DM93" s="8">
        <v>638</v>
      </c>
      <c r="DN93" s="8">
        <v>600</v>
      </c>
      <c r="DO93" s="8">
        <v>615</v>
      </c>
      <c r="DP93" s="8">
        <v>558</v>
      </c>
      <c r="DQ93" s="8">
        <v>508</v>
      </c>
      <c r="DR93" s="8">
        <v>443</v>
      </c>
      <c r="DS93" s="8">
        <v>378</v>
      </c>
      <c r="DT93" s="8">
        <v>354</v>
      </c>
      <c r="DU93" s="8">
        <v>280</v>
      </c>
      <c r="DV93" s="8">
        <v>1068</v>
      </c>
      <c r="DW93" s="8">
        <f t="shared" si="4"/>
        <v>67808</v>
      </c>
      <c r="DX93" s="8">
        <f t="shared" si="5"/>
        <v>7367</v>
      </c>
      <c r="DY93" s="8">
        <f t="shared" si="6"/>
        <v>34773</v>
      </c>
      <c r="DZ93" s="8">
        <f t="shared" si="7"/>
        <v>23043</v>
      </c>
    </row>
    <row r="94" spans="1:130" x14ac:dyDescent="0.2">
      <c r="A94" t="s">
        <v>307</v>
      </c>
      <c r="B94" t="s">
        <v>312</v>
      </c>
      <c r="C94" t="s">
        <v>313</v>
      </c>
      <c r="D94" s="8">
        <f>SUM(Table3254[[#This Row],[0]:[90]])</f>
        <v>200597</v>
      </c>
      <c r="E94" s="8">
        <f>SUM(Table3254[[#This Row],[0]:[15]])</f>
        <v>35300</v>
      </c>
      <c r="F94" s="8">
        <f>SUM(Table3254[[#This Row],[16]:[64]])</f>
        <v>124537</v>
      </c>
      <c r="G94" s="8">
        <f>SUM(Table3254[[#This Row],[65]:[90]])</f>
        <v>40760</v>
      </c>
      <c r="H94" s="8">
        <f>SUM(Table3254[[#This Row],[85]:[90]])</f>
        <v>5456</v>
      </c>
      <c r="I94" s="8">
        <f>SUM(Table3254[[#This Row],[0]:[17]])</f>
        <v>40052</v>
      </c>
      <c r="J94" s="8">
        <f>SUM(Table3254[[#This Row],[18]:[64]])</f>
        <v>119785</v>
      </c>
      <c r="K94" s="8">
        <f>SUM(Table3254[[#This Row],[0]:[4]])</f>
        <v>9999</v>
      </c>
      <c r="L94" s="8">
        <f>SUM(Table3254[[#This Row],[5]:[15]])</f>
        <v>25301</v>
      </c>
      <c r="M94" s="8">
        <f>SUM(Table3254[[#This Row],[16]:[24]])</f>
        <v>19509</v>
      </c>
      <c r="N94" s="8">
        <f>SUM(Table3254[[#This Row],[25]:[49]])</f>
        <v>64780</v>
      </c>
      <c r="O94" s="8">
        <f>SUM(Table3254[[#This Row],[50]:[64]])</f>
        <v>40248</v>
      </c>
      <c r="P94" s="8">
        <f>SUM(Table3254[[#This Row],[65]:[74]])</f>
        <v>21004</v>
      </c>
      <c r="Q94" s="8">
        <f>SUM(Table3254[[#This Row],[75]:[84]])</f>
        <v>14300</v>
      </c>
      <c r="R94" s="8">
        <f>SUM(Table3254[[#This Row],[5]:[9]])</f>
        <v>11364</v>
      </c>
      <c r="S94" s="8">
        <f>SUM(Table3254[[#This Row],[10]:[14]])</f>
        <v>11788</v>
      </c>
      <c r="T94" s="8">
        <f>SUM(Table3254[[#This Row],[15]:[19]])</f>
        <v>11467</v>
      </c>
      <c r="U94" s="8">
        <f>SUM(Table3254[[#This Row],[20]:[24]])</f>
        <v>10191</v>
      </c>
      <c r="V94" s="8">
        <f>SUM(Table3254[[#This Row],[25]:[29]])</f>
        <v>13282</v>
      </c>
      <c r="W94" s="8">
        <f>SUM(Table3254[[#This Row],[30]:[34]])</f>
        <v>13866</v>
      </c>
      <c r="X94" s="8">
        <f>SUM(Table3254[[#This Row],[35]:[39]])</f>
        <v>13642</v>
      </c>
      <c r="Y94" s="8">
        <f>SUM(Table3254[[#This Row],[40]:[44]])</f>
        <v>12777</v>
      </c>
      <c r="Z94" s="8">
        <f>SUM(Table3254[[#This Row],[45]:[49]])</f>
        <v>11213</v>
      </c>
      <c r="AA94" s="8">
        <f>SUM(Table3254[[#This Row],[50]:[54]])</f>
        <v>13229</v>
      </c>
      <c r="AB94" s="8">
        <f>SUM(Table3254[[#This Row],[55]:[59]])</f>
        <v>13980</v>
      </c>
      <c r="AC94" s="8">
        <f>SUM(Table3254[[#This Row],[60]:[64]])</f>
        <v>13039</v>
      </c>
      <c r="AD94" s="8">
        <f>SUM(Table3254[[#This Row],[65]:[69]])</f>
        <v>11187</v>
      </c>
      <c r="AE94" s="8">
        <f>SUM(Table3254[[#This Row],[70]:[74]])</f>
        <v>9817</v>
      </c>
      <c r="AF94" s="8">
        <f>SUM(Table3254[[#This Row],[75]:[79]])</f>
        <v>8801</v>
      </c>
      <c r="AG94" s="8">
        <f>SUM(Table3254[[#This Row],[80]:[84]])</f>
        <v>5499</v>
      </c>
      <c r="AH94" s="8">
        <f>SUM(Table3254[[#This Row],[85]:[89]])</f>
        <v>3596</v>
      </c>
      <c r="AI94" s="8">
        <f>Table3254[[#This Row],[90]]</f>
        <v>1860</v>
      </c>
      <c r="AJ94" s="8">
        <v>1821</v>
      </c>
      <c r="AK94" s="8">
        <v>2002</v>
      </c>
      <c r="AL94" s="8">
        <v>2028</v>
      </c>
      <c r="AM94" s="8">
        <v>2006</v>
      </c>
      <c r="AN94" s="8">
        <v>2142</v>
      </c>
      <c r="AO94" s="8">
        <v>2130</v>
      </c>
      <c r="AP94" s="8">
        <v>2329</v>
      </c>
      <c r="AQ94" s="8">
        <v>2252</v>
      </c>
      <c r="AR94" s="8">
        <v>2357</v>
      </c>
      <c r="AS94" s="8">
        <v>2296</v>
      </c>
      <c r="AT94" s="8">
        <v>2230</v>
      </c>
      <c r="AU94" s="8">
        <v>2383</v>
      </c>
      <c r="AV94" s="8">
        <v>2433</v>
      </c>
      <c r="AW94" s="8">
        <v>2371</v>
      </c>
      <c r="AX94" s="8">
        <v>2371</v>
      </c>
      <c r="AY94" s="8">
        <v>2149</v>
      </c>
      <c r="AZ94" s="8">
        <v>2335</v>
      </c>
      <c r="BA94" s="8">
        <v>2417</v>
      </c>
      <c r="BB94" s="8">
        <v>2418</v>
      </c>
      <c r="BC94" s="8">
        <v>2148</v>
      </c>
      <c r="BD94" s="8">
        <v>1975</v>
      </c>
      <c r="BE94" s="8">
        <v>1767</v>
      </c>
      <c r="BF94" s="8">
        <v>1976</v>
      </c>
      <c r="BG94" s="8">
        <v>2059</v>
      </c>
      <c r="BH94" s="8">
        <v>2414</v>
      </c>
      <c r="BI94" s="8">
        <v>2570</v>
      </c>
      <c r="BJ94" s="8">
        <v>2616</v>
      </c>
      <c r="BK94" s="8">
        <v>2643</v>
      </c>
      <c r="BL94" s="8">
        <v>2734</v>
      </c>
      <c r="BM94" s="8">
        <v>2719</v>
      </c>
      <c r="BN94" s="8">
        <v>2799</v>
      </c>
      <c r="BO94" s="8">
        <v>2857</v>
      </c>
      <c r="BP94" s="8">
        <v>2732</v>
      </c>
      <c r="BQ94" s="8">
        <v>2779</v>
      </c>
      <c r="BR94" s="8">
        <v>2699</v>
      </c>
      <c r="BS94" s="8">
        <v>2757</v>
      </c>
      <c r="BT94" s="8">
        <v>2717</v>
      </c>
      <c r="BU94" s="8">
        <v>2774</v>
      </c>
      <c r="BV94" s="8">
        <v>2665</v>
      </c>
      <c r="BW94" s="8">
        <v>2729</v>
      </c>
      <c r="BX94" s="8">
        <v>2661</v>
      </c>
      <c r="BY94" s="8">
        <v>2486</v>
      </c>
      <c r="BZ94" s="8">
        <v>2581</v>
      </c>
      <c r="CA94" s="8">
        <v>2598</v>
      </c>
      <c r="CB94" s="8">
        <v>2451</v>
      </c>
      <c r="CC94" s="8">
        <v>2226</v>
      </c>
      <c r="CD94" s="8">
        <v>2138</v>
      </c>
      <c r="CE94" s="8">
        <v>2279</v>
      </c>
      <c r="CF94" s="8">
        <v>2283</v>
      </c>
      <c r="CG94" s="8">
        <v>2287</v>
      </c>
      <c r="CH94" s="8">
        <v>2335</v>
      </c>
      <c r="CI94" s="8">
        <v>2738</v>
      </c>
      <c r="CJ94" s="8">
        <v>2773</v>
      </c>
      <c r="CK94" s="8">
        <v>2689</v>
      </c>
      <c r="CL94" s="8">
        <v>2694</v>
      </c>
      <c r="CM94" s="8">
        <v>2720</v>
      </c>
      <c r="CN94" s="8">
        <v>2850</v>
      </c>
      <c r="CO94" s="8">
        <v>2850</v>
      </c>
      <c r="CP94" s="8">
        <v>2824</v>
      </c>
      <c r="CQ94" s="8">
        <v>2736</v>
      </c>
      <c r="CR94" s="8">
        <v>2781</v>
      </c>
      <c r="CS94" s="8">
        <v>2748</v>
      </c>
      <c r="CT94" s="8">
        <v>2575</v>
      </c>
      <c r="CU94" s="8">
        <v>2482</v>
      </c>
      <c r="CV94" s="8">
        <v>2453</v>
      </c>
      <c r="CW94" s="8">
        <v>2496</v>
      </c>
      <c r="CX94" s="8">
        <v>2377</v>
      </c>
      <c r="CY94" s="8">
        <v>2125</v>
      </c>
      <c r="CZ94" s="8">
        <v>2160</v>
      </c>
      <c r="DA94" s="8">
        <v>2029</v>
      </c>
      <c r="DB94" s="8">
        <v>2021</v>
      </c>
      <c r="DC94" s="8">
        <v>1909</v>
      </c>
      <c r="DD94" s="8">
        <v>1875</v>
      </c>
      <c r="DE94" s="8">
        <v>2009</v>
      </c>
      <c r="DF94" s="8">
        <v>2003</v>
      </c>
      <c r="DG94" s="8">
        <v>2105</v>
      </c>
      <c r="DH94" s="8">
        <v>2216</v>
      </c>
      <c r="DI94" s="8">
        <v>1530</v>
      </c>
      <c r="DJ94" s="8">
        <v>1547</v>
      </c>
      <c r="DK94" s="8">
        <v>1403</v>
      </c>
      <c r="DL94" s="8">
        <v>1226</v>
      </c>
      <c r="DM94" s="8">
        <v>1122</v>
      </c>
      <c r="DN94" s="8">
        <v>1046</v>
      </c>
      <c r="DO94" s="8">
        <v>1043</v>
      </c>
      <c r="DP94" s="8">
        <v>1062</v>
      </c>
      <c r="DQ94" s="8">
        <v>938</v>
      </c>
      <c r="DR94" s="8">
        <v>833</v>
      </c>
      <c r="DS94" s="8">
        <v>652</v>
      </c>
      <c r="DT94" s="8">
        <v>642</v>
      </c>
      <c r="DU94" s="8">
        <v>531</v>
      </c>
      <c r="DV94" s="8">
        <v>1860</v>
      </c>
      <c r="DW94" s="8">
        <f t="shared" si="4"/>
        <v>124537</v>
      </c>
      <c r="DX94" s="8">
        <f t="shared" si="5"/>
        <v>14757</v>
      </c>
      <c r="DY94" s="8">
        <f t="shared" si="6"/>
        <v>64780</v>
      </c>
      <c r="DZ94" s="8">
        <f t="shared" si="7"/>
        <v>40248</v>
      </c>
    </row>
    <row r="95" spans="1:130" x14ac:dyDescent="0.2">
      <c r="A95" t="s">
        <v>307</v>
      </c>
      <c r="B95" t="s">
        <v>314</v>
      </c>
      <c r="C95" t="s">
        <v>315</v>
      </c>
      <c r="D95" s="8">
        <f>SUM(Table3254[[#This Row],[0]:[90]])</f>
        <v>95942</v>
      </c>
      <c r="E95" s="8">
        <f>SUM(Table3254[[#This Row],[0]:[15]])</f>
        <v>18147</v>
      </c>
      <c r="F95" s="8">
        <f>SUM(Table3254[[#This Row],[16]:[64]])</f>
        <v>58719</v>
      </c>
      <c r="G95" s="8">
        <f>SUM(Table3254[[#This Row],[65]:[90]])</f>
        <v>19076</v>
      </c>
      <c r="H95" s="8">
        <f>SUM(Table3254[[#This Row],[85]:[90]])</f>
        <v>2409</v>
      </c>
      <c r="I95" s="8">
        <f>SUM(Table3254[[#This Row],[0]:[17]])</f>
        <v>20541</v>
      </c>
      <c r="J95" s="8">
        <f>SUM(Table3254[[#This Row],[18]:[64]])</f>
        <v>56325</v>
      </c>
      <c r="K95" s="8">
        <f>SUM(Table3254[[#This Row],[0]:[4]])</f>
        <v>5056</v>
      </c>
      <c r="L95" s="8">
        <f>SUM(Table3254[[#This Row],[5]:[15]])</f>
        <v>13091</v>
      </c>
      <c r="M95" s="8">
        <f>SUM(Table3254[[#This Row],[16]:[24]])</f>
        <v>9890</v>
      </c>
      <c r="N95" s="8">
        <f>SUM(Table3254[[#This Row],[25]:[49]])</f>
        <v>28628</v>
      </c>
      <c r="O95" s="8">
        <f>SUM(Table3254[[#This Row],[50]:[64]])</f>
        <v>20201</v>
      </c>
      <c r="P95" s="8">
        <f>SUM(Table3254[[#This Row],[65]:[74]])</f>
        <v>10361</v>
      </c>
      <c r="Q95" s="8">
        <f>SUM(Table3254[[#This Row],[75]:[84]])</f>
        <v>6306</v>
      </c>
      <c r="R95" s="8">
        <f>SUM(Table3254[[#This Row],[5]:[9]])</f>
        <v>5673</v>
      </c>
      <c r="S95" s="8">
        <f>SUM(Table3254[[#This Row],[10]:[14]])</f>
        <v>6133</v>
      </c>
      <c r="T95" s="8">
        <f>SUM(Table3254[[#This Row],[15]:[19]])</f>
        <v>5896</v>
      </c>
      <c r="U95" s="8">
        <f>SUM(Table3254[[#This Row],[20]:[24]])</f>
        <v>5279</v>
      </c>
      <c r="V95" s="8">
        <f>SUM(Table3254[[#This Row],[25]:[29]])</f>
        <v>5778</v>
      </c>
      <c r="W95" s="8">
        <f>SUM(Table3254[[#This Row],[30]:[34]])</f>
        <v>6135</v>
      </c>
      <c r="X95" s="8">
        <f>SUM(Table3254[[#This Row],[35]:[39]])</f>
        <v>6142</v>
      </c>
      <c r="Y95" s="8">
        <f>SUM(Table3254[[#This Row],[40]:[44]])</f>
        <v>5550</v>
      </c>
      <c r="Z95" s="8">
        <f>SUM(Table3254[[#This Row],[45]:[49]])</f>
        <v>5023</v>
      </c>
      <c r="AA95" s="8">
        <f>SUM(Table3254[[#This Row],[50]:[54]])</f>
        <v>6298</v>
      </c>
      <c r="AB95" s="8">
        <f>SUM(Table3254[[#This Row],[55]:[59]])</f>
        <v>7048</v>
      </c>
      <c r="AC95" s="8">
        <f>SUM(Table3254[[#This Row],[60]:[64]])</f>
        <v>6855</v>
      </c>
      <c r="AD95" s="8">
        <f>SUM(Table3254[[#This Row],[65]:[69]])</f>
        <v>5476</v>
      </c>
      <c r="AE95" s="8">
        <f>SUM(Table3254[[#This Row],[70]:[74]])</f>
        <v>4885</v>
      </c>
      <c r="AF95" s="8">
        <f>SUM(Table3254[[#This Row],[75]:[79]])</f>
        <v>3988</v>
      </c>
      <c r="AG95" s="8">
        <f>SUM(Table3254[[#This Row],[80]:[84]])</f>
        <v>2318</v>
      </c>
      <c r="AH95" s="8">
        <f>SUM(Table3254[[#This Row],[85]:[89]])</f>
        <v>1584</v>
      </c>
      <c r="AI95" s="8">
        <f>Table3254[[#This Row],[90]]</f>
        <v>825</v>
      </c>
      <c r="AJ95" s="8">
        <v>930</v>
      </c>
      <c r="AK95" s="8">
        <v>983</v>
      </c>
      <c r="AL95" s="8">
        <v>982</v>
      </c>
      <c r="AM95" s="8">
        <v>1064</v>
      </c>
      <c r="AN95" s="8">
        <v>1097</v>
      </c>
      <c r="AO95" s="8">
        <v>1068</v>
      </c>
      <c r="AP95" s="8">
        <v>1152</v>
      </c>
      <c r="AQ95" s="8">
        <v>1151</v>
      </c>
      <c r="AR95" s="8">
        <v>1103</v>
      </c>
      <c r="AS95" s="8">
        <v>1199</v>
      </c>
      <c r="AT95" s="8">
        <v>1197</v>
      </c>
      <c r="AU95" s="8">
        <v>1201</v>
      </c>
      <c r="AV95" s="8">
        <v>1245</v>
      </c>
      <c r="AW95" s="8">
        <v>1255</v>
      </c>
      <c r="AX95" s="8">
        <v>1235</v>
      </c>
      <c r="AY95" s="8">
        <v>1285</v>
      </c>
      <c r="AZ95" s="8">
        <v>1170</v>
      </c>
      <c r="BA95" s="8">
        <v>1224</v>
      </c>
      <c r="BB95" s="8">
        <v>1174</v>
      </c>
      <c r="BC95" s="8">
        <v>1043</v>
      </c>
      <c r="BD95" s="8">
        <v>866</v>
      </c>
      <c r="BE95" s="8">
        <v>944</v>
      </c>
      <c r="BF95" s="8">
        <v>1110</v>
      </c>
      <c r="BG95" s="8">
        <v>1136</v>
      </c>
      <c r="BH95" s="8">
        <v>1223</v>
      </c>
      <c r="BI95" s="8">
        <v>1084</v>
      </c>
      <c r="BJ95" s="8">
        <v>1210</v>
      </c>
      <c r="BK95" s="8">
        <v>1089</v>
      </c>
      <c r="BL95" s="8">
        <v>1218</v>
      </c>
      <c r="BM95" s="8">
        <v>1177</v>
      </c>
      <c r="BN95" s="8">
        <v>1179</v>
      </c>
      <c r="BO95" s="8">
        <v>1257</v>
      </c>
      <c r="BP95" s="8">
        <v>1276</v>
      </c>
      <c r="BQ95" s="8">
        <v>1207</v>
      </c>
      <c r="BR95" s="8">
        <v>1216</v>
      </c>
      <c r="BS95" s="8">
        <v>1289</v>
      </c>
      <c r="BT95" s="8">
        <v>1263</v>
      </c>
      <c r="BU95" s="8">
        <v>1216</v>
      </c>
      <c r="BV95" s="8">
        <v>1226</v>
      </c>
      <c r="BW95" s="8">
        <v>1148</v>
      </c>
      <c r="BX95" s="8">
        <v>1093</v>
      </c>
      <c r="BY95" s="8">
        <v>1151</v>
      </c>
      <c r="BZ95" s="8">
        <v>1125</v>
      </c>
      <c r="CA95" s="8">
        <v>1115</v>
      </c>
      <c r="CB95" s="8">
        <v>1066</v>
      </c>
      <c r="CC95" s="8">
        <v>1012</v>
      </c>
      <c r="CD95" s="8">
        <v>980</v>
      </c>
      <c r="CE95" s="8">
        <v>1030</v>
      </c>
      <c r="CF95" s="8">
        <v>986</v>
      </c>
      <c r="CG95" s="8">
        <v>1015</v>
      </c>
      <c r="CH95" s="8">
        <v>1157</v>
      </c>
      <c r="CI95" s="8">
        <v>1250</v>
      </c>
      <c r="CJ95" s="8">
        <v>1336</v>
      </c>
      <c r="CK95" s="8">
        <v>1273</v>
      </c>
      <c r="CL95" s="8">
        <v>1282</v>
      </c>
      <c r="CM95" s="8">
        <v>1359</v>
      </c>
      <c r="CN95" s="8">
        <v>1427</v>
      </c>
      <c r="CO95" s="8">
        <v>1420</v>
      </c>
      <c r="CP95" s="8">
        <v>1444</v>
      </c>
      <c r="CQ95" s="8">
        <v>1398</v>
      </c>
      <c r="CR95" s="8">
        <v>1440</v>
      </c>
      <c r="CS95" s="8">
        <v>1420</v>
      </c>
      <c r="CT95" s="8">
        <v>1416</v>
      </c>
      <c r="CU95" s="8">
        <v>1240</v>
      </c>
      <c r="CV95" s="8">
        <v>1339</v>
      </c>
      <c r="CW95" s="8">
        <v>1153</v>
      </c>
      <c r="CX95" s="8">
        <v>1206</v>
      </c>
      <c r="CY95" s="8">
        <v>1097</v>
      </c>
      <c r="CZ95" s="8">
        <v>1064</v>
      </c>
      <c r="DA95" s="8">
        <v>956</v>
      </c>
      <c r="DB95" s="8">
        <v>1018</v>
      </c>
      <c r="DC95" s="8">
        <v>1001</v>
      </c>
      <c r="DD95" s="8">
        <v>904</v>
      </c>
      <c r="DE95" s="8">
        <v>995</v>
      </c>
      <c r="DF95" s="8">
        <v>967</v>
      </c>
      <c r="DG95" s="8">
        <v>974</v>
      </c>
      <c r="DH95" s="8">
        <v>1014</v>
      </c>
      <c r="DI95" s="8">
        <v>731</v>
      </c>
      <c r="DJ95" s="8">
        <v>660</v>
      </c>
      <c r="DK95" s="8">
        <v>609</v>
      </c>
      <c r="DL95" s="8">
        <v>497</v>
      </c>
      <c r="DM95" s="8">
        <v>503</v>
      </c>
      <c r="DN95" s="8">
        <v>444</v>
      </c>
      <c r="DO95" s="8">
        <v>465</v>
      </c>
      <c r="DP95" s="8">
        <v>409</v>
      </c>
      <c r="DQ95" s="8">
        <v>424</v>
      </c>
      <c r="DR95" s="8">
        <v>369</v>
      </c>
      <c r="DS95" s="8">
        <v>273</v>
      </c>
      <c r="DT95" s="8">
        <v>302</v>
      </c>
      <c r="DU95" s="8">
        <v>216</v>
      </c>
      <c r="DV95" s="8">
        <v>825</v>
      </c>
      <c r="DW95" s="8">
        <f t="shared" si="4"/>
        <v>58719</v>
      </c>
      <c r="DX95" s="8">
        <f t="shared" si="5"/>
        <v>7496</v>
      </c>
      <c r="DY95" s="8">
        <f t="shared" si="6"/>
        <v>28628</v>
      </c>
      <c r="DZ95" s="8">
        <f t="shared" si="7"/>
        <v>20201</v>
      </c>
    </row>
    <row r="96" spans="1:130" x14ac:dyDescent="0.2">
      <c r="A96" t="s">
        <v>307</v>
      </c>
      <c r="B96" t="s">
        <v>316</v>
      </c>
      <c r="C96" t="s">
        <v>317</v>
      </c>
      <c r="D96" s="8">
        <f>SUM(Table3254[[#This Row],[0]:[90]])</f>
        <v>153639</v>
      </c>
      <c r="E96" s="8">
        <f>SUM(Table3254[[#This Row],[0]:[15]])</f>
        <v>31412</v>
      </c>
      <c r="F96" s="8">
        <f>SUM(Table3254[[#This Row],[16]:[64]])</f>
        <v>96747</v>
      </c>
      <c r="G96" s="8">
        <f>SUM(Table3254[[#This Row],[65]:[90]])</f>
        <v>25480</v>
      </c>
      <c r="H96" s="8">
        <f>SUM(Table3254[[#This Row],[85]:[90]])</f>
        <v>3196</v>
      </c>
      <c r="I96" s="8">
        <f>SUM(Table3254[[#This Row],[0]:[17]])</f>
        <v>35177</v>
      </c>
      <c r="J96" s="8">
        <f>SUM(Table3254[[#This Row],[18]:[64]])</f>
        <v>92982</v>
      </c>
      <c r="K96" s="8">
        <f>SUM(Table3254[[#This Row],[0]:[4]])</f>
        <v>9286</v>
      </c>
      <c r="L96" s="8">
        <f>SUM(Table3254[[#This Row],[5]:[15]])</f>
        <v>22126</v>
      </c>
      <c r="M96" s="8">
        <f>SUM(Table3254[[#This Row],[16]:[24]])</f>
        <v>17553</v>
      </c>
      <c r="N96" s="8">
        <f>SUM(Table3254[[#This Row],[25]:[49]])</f>
        <v>52930</v>
      </c>
      <c r="O96" s="8">
        <f>SUM(Table3254[[#This Row],[50]:[64]])</f>
        <v>26264</v>
      </c>
      <c r="P96" s="8">
        <f>SUM(Table3254[[#This Row],[65]:[74]])</f>
        <v>13989</v>
      </c>
      <c r="Q96" s="8">
        <f>SUM(Table3254[[#This Row],[75]:[84]])</f>
        <v>8295</v>
      </c>
      <c r="R96" s="8">
        <f>SUM(Table3254[[#This Row],[5]:[9]])</f>
        <v>10059</v>
      </c>
      <c r="S96" s="8">
        <f>SUM(Table3254[[#This Row],[10]:[14]])</f>
        <v>10169</v>
      </c>
      <c r="T96" s="8">
        <f>SUM(Table3254[[#This Row],[15]:[19]])</f>
        <v>9407</v>
      </c>
      <c r="U96" s="8">
        <f>SUM(Table3254[[#This Row],[20]:[24]])</f>
        <v>10044</v>
      </c>
      <c r="V96" s="8">
        <f>SUM(Table3254[[#This Row],[25]:[29]])</f>
        <v>12607</v>
      </c>
      <c r="W96" s="8">
        <f>SUM(Table3254[[#This Row],[30]:[34]])</f>
        <v>12223</v>
      </c>
      <c r="X96" s="8">
        <f>SUM(Table3254[[#This Row],[35]:[39]])</f>
        <v>11303</v>
      </c>
      <c r="Y96" s="8">
        <f>SUM(Table3254[[#This Row],[40]:[44]])</f>
        <v>9262</v>
      </c>
      <c r="Z96" s="8">
        <f>SUM(Table3254[[#This Row],[45]:[49]])</f>
        <v>7535</v>
      </c>
      <c r="AA96" s="8">
        <f>SUM(Table3254[[#This Row],[50]:[54]])</f>
        <v>8269</v>
      </c>
      <c r="AB96" s="8">
        <f>SUM(Table3254[[#This Row],[55]:[59]])</f>
        <v>9090</v>
      </c>
      <c r="AC96" s="8">
        <f>SUM(Table3254[[#This Row],[60]:[64]])</f>
        <v>8905</v>
      </c>
      <c r="AD96" s="8">
        <f>SUM(Table3254[[#This Row],[65]:[69]])</f>
        <v>7721</v>
      </c>
      <c r="AE96" s="8">
        <f>SUM(Table3254[[#This Row],[70]:[74]])</f>
        <v>6268</v>
      </c>
      <c r="AF96" s="8">
        <f>SUM(Table3254[[#This Row],[75]:[79]])</f>
        <v>5106</v>
      </c>
      <c r="AG96" s="8">
        <f>SUM(Table3254[[#This Row],[80]:[84]])</f>
        <v>3189</v>
      </c>
      <c r="AH96" s="8">
        <f>SUM(Table3254[[#This Row],[85]:[89]])</f>
        <v>2051</v>
      </c>
      <c r="AI96" s="8">
        <f>Table3254[[#This Row],[90]]</f>
        <v>1145</v>
      </c>
      <c r="AJ96" s="8">
        <v>1849</v>
      </c>
      <c r="AK96" s="8">
        <v>1852</v>
      </c>
      <c r="AL96" s="8">
        <v>1800</v>
      </c>
      <c r="AM96" s="8">
        <v>1848</v>
      </c>
      <c r="AN96" s="8">
        <v>1937</v>
      </c>
      <c r="AO96" s="8">
        <v>1957</v>
      </c>
      <c r="AP96" s="8">
        <v>2123</v>
      </c>
      <c r="AQ96" s="8">
        <v>1920</v>
      </c>
      <c r="AR96" s="8">
        <v>2054</v>
      </c>
      <c r="AS96" s="8">
        <v>2005</v>
      </c>
      <c r="AT96" s="8">
        <v>2134</v>
      </c>
      <c r="AU96" s="8">
        <v>2060</v>
      </c>
      <c r="AV96" s="8">
        <v>2118</v>
      </c>
      <c r="AW96" s="8">
        <v>2025</v>
      </c>
      <c r="AX96" s="8">
        <v>1832</v>
      </c>
      <c r="AY96" s="8">
        <v>1898</v>
      </c>
      <c r="AZ96" s="8">
        <v>1882</v>
      </c>
      <c r="BA96" s="8">
        <v>1883</v>
      </c>
      <c r="BB96" s="8">
        <v>1882</v>
      </c>
      <c r="BC96" s="8">
        <v>1862</v>
      </c>
      <c r="BD96" s="8">
        <v>1728</v>
      </c>
      <c r="BE96" s="8">
        <v>1848</v>
      </c>
      <c r="BF96" s="8">
        <v>2097</v>
      </c>
      <c r="BG96" s="8">
        <v>2181</v>
      </c>
      <c r="BH96" s="8">
        <v>2190</v>
      </c>
      <c r="BI96" s="8">
        <v>2542</v>
      </c>
      <c r="BJ96" s="8">
        <v>2507</v>
      </c>
      <c r="BK96" s="8">
        <v>2514</v>
      </c>
      <c r="BL96" s="8">
        <v>2521</v>
      </c>
      <c r="BM96" s="8">
        <v>2523</v>
      </c>
      <c r="BN96" s="8">
        <v>2532</v>
      </c>
      <c r="BO96" s="8">
        <v>2564</v>
      </c>
      <c r="BP96" s="8">
        <v>2351</v>
      </c>
      <c r="BQ96" s="8">
        <v>2379</v>
      </c>
      <c r="BR96" s="8">
        <v>2397</v>
      </c>
      <c r="BS96" s="8">
        <v>2365</v>
      </c>
      <c r="BT96" s="8">
        <v>2333</v>
      </c>
      <c r="BU96" s="8">
        <v>2283</v>
      </c>
      <c r="BV96" s="8">
        <v>2206</v>
      </c>
      <c r="BW96" s="8">
        <v>2116</v>
      </c>
      <c r="BX96" s="8">
        <v>1984</v>
      </c>
      <c r="BY96" s="8">
        <v>1861</v>
      </c>
      <c r="BZ96" s="8">
        <v>1835</v>
      </c>
      <c r="CA96" s="8">
        <v>1838</v>
      </c>
      <c r="CB96" s="8">
        <v>1744</v>
      </c>
      <c r="CC96" s="8">
        <v>1488</v>
      </c>
      <c r="CD96" s="8">
        <v>1446</v>
      </c>
      <c r="CE96" s="8">
        <v>1515</v>
      </c>
      <c r="CF96" s="8">
        <v>1567</v>
      </c>
      <c r="CG96" s="8">
        <v>1519</v>
      </c>
      <c r="CH96" s="8">
        <v>1592</v>
      </c>
      <c r="CI96" s="8">
        <v>1625</v>
      </c>
      <c r="CJ96" s="8">
        <v>1722</v>
      </c>
      <c r="CK96" s="8">
        <v>1681</v>
      </c>
      <c r="CL96" s="8">
        <v>1649</v>
      </c>
      <c r="CM96" s="8">
        <v>1801</v>
      </c>
      <c r="CN96" s="8">
        <v>1772</v>
      </c>
      <c r="CO96" s="8">
        <v>1832</v>
      </c>
      <c r="CP96" s="8">
        <v>1854</v>
      </c>
      <c r="CQ96" s="8">
        <v>1831</v>
      </c>
      <c r="CR96" s="8">
        <v>1831</v>
      </c>
      <c r="CS96" s="8">
        <v>1894</v>
      </c>
      <c r="CT96" s="8">
        <v>1764</v>
      </c>
      <c r="CU96" s="8">
        <v>1720</v>
      </c>
      <c r="CV96" s="8">
        <v>1696</v>
      </c>
      <c r="CW96" s="8">
        <v>1717</v>
      </c>
      <c r="CX96" s="8">
        <v>1651</v>
      </c>
      <c r="CY96" s="8">
        <v>1525</v>
      </c>
      <c r="CZ96" s="8">
        <v>1478</v>
      </c>
      <c r="DA96" s="8">
        <v>1350</v>
      </c>
      <c r="DB96" s="8">
        <v>1393</v>
      </c>
      <c r="DC96" s="8">
        <v>1258</v>
      </c>
      <c r="DD96" s="8">
        <v>1239</v>
      </c>
      <c r="DE96" s="8">
        <v>1202</v>
      </c>
      <c r="DF96" s="8">
        <v>1176</v>
      </c>
      <c r="DG96" s="8">
        <v>1195</v>
      </c>
      <c r="DH96" s="8">
        <v>1320</v>
      </c>
      <c r="DI96" s="8">
        <v>926</v>
      </c>
      <c r="DJ96" s="8">
        <v>882</v>
      </c>
      <c r="DK96" s="8">
        <v>783</v>
      </c>
      <c r="DL96" s="8">
        <v>730</v>
      </c>
      <c r="DM96" s="8">
        <v>718</v>
      </c>
      <c r="DN96" s="8">
        <v>603</v>
      </c>
      <c r="DO96" s="8">
        <v>575</v>
      </c>
      <c r="DP96" s="8">
        <v>563</v>
      </c>
      <c r="DQ96" s="8">
        <v>527</v>
      </c>
      <c r="DR96" s="8">
        <v>450</v>
      </c>
      <c r="DS96" s="8">
        <v>418</v>
      </c>
      <c r="DT96" s="8">
        <v>351</v>
      </c>
      <c r="DU96" s="8">
        <v>305</v>
      </c>
      <c r="DV96" s="8">
        <v>1145</v>
      </c>
      <c r="DW96" s="8">
        <f t="shared" si="4"/>
        <v>96747</v>
      </c>
      <c r="DX96" s="8">
        <f t="shared" si="5"/>
        <v>13788</v>
      </c>
      <c r="DY96" s="8">
        <f t="shared" si="6"/>
        <v>52930</v>
      </c>
      <c r="DZ96" s="8">
        <f t="shared" si="7"/>
        <v>26264</v>
      </c>
    </row>
    <row r="97" spans="1:130" x14ac:dyDescent="0.2">
      <c r="A97" t="s">
        <v>307</v>
      </c>
      <c r="B97" t="s">
        <v>318</v>
      </c>
      <c r="C97" t="s">
        <v>319</v>
      </c>
      <c r="D97" s="8">
        <f>SUM(Table3254[[#This Row],[0]:[90]])</f>
        <v>313522</v>
      </c>
      <c r="E97" s="8">
        <f>SUM(Table3254[[#This Row],[0]:[15]])</f>
        <v>53935</v>
      </c>
      <c r="F97" s="8">
        <f>SUM(Table3254[[#This Row],[16]:[64]])</f>
        <v>213057</v>
      </c>
      <c r="G97" s="8">
        <f>SUM(Table3254[[#This Row],[65]:[90]])</f>
        <v>46530</v>
      </c>
      <c r="H97" s="8">
        <f>SUM(Table3254[[#This Row],[85]:[90]])</f>
        <v>6455</v>
      </c>
      <c r="I97" s="8">
        <f>SUM(Table3254[[#This Row],[0]:[17]])</f>
        <v>60251</v>
      </c>
      <c r="J97" s="8">
        <f>SUM(Table3254[[#This Row],[18]:[64]])</f>
        <v>206741</v>
      </c>
      <c r="K97" s="8">
        <f>SUM(Table3254[[#This Row],[0]:[4]])</f>
        <v>16080</v>
      </c>
      <c r="L97" s="8">
        <f>SUM(Table3254[[#This Row],[5]:[15]])</f>
        <v>37855</v>
      </c>
      <c r="M97" s="8">
        <f>SUM(Table3254[[#This Row],[16]:[24]])</f>
        <v>60176</v>
      </c>
      <c r="N97" s="8">
        <f>SUM(Table3254[[#This Row],[25]:[49]])</f>
        <v>103439</v>
      </c>
      <c r="O97" s="8">
        <f>SUM(Table3254[[#This Row],[50]:[64]])</f>
        <v>49442</v>
      </c>
      <c r="P97" s="8">
        <f>SUM(Table3254[[#This Row],[65]:[74]])</f>
        <v>24693</v>
      </c>
      <c r="Q97" s="8">
        <f>SUM(Table3254[[#This Row],[75]:[84]])</f>
        <v>15382</v>
      </c>
      <c r="R97" s="8">
        <f>SUM(Table3254[[#This Row],[5]:[9]])</f>
        <v>17233</v>
      </c>
      <c r="S97" s="8">
        <f>SUM(Table3254[[#This Row],[10]:[14]])</f>
        <v>17276</v>
      </c>
      <c r="T97" s="8">
        <f>SUM(Table3254[[#This Row],[15]:[19]])</f>
        <v>23285</v>
      </c>
      <c r="U97" s="8">
        <f>SUM(Table3254[[#This Row],[20]:[24]])</f>
        <v>40237</v>
      </c>
      <c r="V97" s="8">
        <f>SUM(Table3254[[#This Row],[25]:[29]])</f>
        <v>24959</v>
      </c>
      <c r="W97" s="8">
        <f>SUM(Table3254[[#This Row],[30]:[34]])</f>
        <v>22516</v>
      </c>
      <c r="X97" s="8">
        <f>SUM(Table3254[[#This Row],[35]:[39]])</f>
        <v>21202</v>
      </c>
      <c r="Y97" s="8">
        <f>SUM(Table3254[[#This Row],[40]:[44]])</f>
        <v>18897</v>
      </c>
      <c r="Z97" s="8">
        <f>SUM(Table3254[[#This Row],[45]:[49]])</f>
        <v>15865</v>
      </c>
      <c r="AA97" s="8">
        <f>SUM(Table3254[[#This Row],[50]:[54]])</f>
        <v>16414</v>
      </c>
      <c r="AB97" s="8">
        <f>SUM(Table3254[[#This Row],[55]:[59]])</f>
        <v>16888</v>
      </c>
      <c r="AC97" s="8">
        <f>SUM(Table3254[[#This Row],[60]:[64]])</f>
        <v>16140</v>
      </c>
      <c r="AD97" s="8">
        <f>SUM(Table3254[[#This Row],[65]:[69]])</f>
        <v>13523</v>
      </c>
      <c r="AE97" s="8">
        <f>SUM(Table3254[[#This Row],[70]:[74]])</f>
        <v>11170</v>
      </c>
      <c r="AF97" s="8">
        <f>SUM(Table3254[[#This Row],[75]:[79]])</f>
        <v>9569</v>
      </c>
      <c r="AG97" s="8">
        <f>SUM(Table3254[[#This Row],[80]:[84]])</f>
        <v>5813</v>
      </c>
      <c r="AH97" s="8">
        <f>SUM(Table3254[[#This Row],[85]:[89]])</f>
        <v>4058</v>
      </c>
      <c r="AI97" s="8">
        <f>Table3254[[#This Row],[90]]</f>
        <v>2397</v>
      </c>
      <c r="AJ97" s="8">
        <v>3084</v>
      </c>
      <c r="AK97" s="8">
        <v>3210</v>
      </c>
      <c r="AL97" s="8">
        <v>3213</v>
      </c>
      <c r="AM97" s="8">
        <v>3234</v>
      </c>
      <c r="AN97" s="8">
        <v>3339</v>
      </c>
      <c r="AO97" s="8">
        <v>3374</v>
      </c>
      <c r="AP97" s="8">
        <v>3412</v>
      </c>
      <c r="AQ97" s="8">
        <v>3600</v>
      </c>
      <c r="AR97" s="8">
        <v>3377</v>
      </c>
      <c r="AS97" s="8">
        <v>3470</v>
      </c>
      <c r="AT97" s="8">
        <v>3529</v>
      </c>
      <c r="AU97" s="8">
        <v>3430</v>
      </c>
      <c r="AV97" s="8">
        <v>3487</v>
      </c>
      <c r="AW97" s="8">
        <v>3433</v>
      </c>
      <c r="AX97" s="8">
        <v>3397</v>
      </c>
      <c r="AY97" s="8">
        <v>3346</v>
      </c>
      <c r="AZ97" s="8">
        <v>3188</v>
      </c>
      <c r="BA97" s="8">
        <v>3128</v>
      </c>
      <c r="BB97" s="8">
        <v>4076</v>
      </c>
      <c r="BC97" s="8">
        <v>9547</v>
      </c>
      <c r="BD97" s="8">
        <v>11093</v>
      </c>
      <c r="BE97" s="8">
        <v>10144</v>
      </c>
      <c r="BF97" s="8">
        <v>7939</v>
      </c>
      <c r="BG97" s="8">
        <v>5930</v>
      </c>
      <c r="BH97" s="8">
        <v>5131</v>
      </c>
      <c r="BI97" s="8">
        <v>5047</v>
      </c>
      <c r="BJ97" s="8">
        <v>5181</v>
      </c>
      <c r="BK97" s="8">
        <v>5072</v>
      </c>
      <c r="BL97" s="8">
        <v>4937</v>
      </c>
      <c r="BM97" s="8">
        <v>4722</v>
      </c>
      <c r="BN97" s="8">
        <v>4689</v>
      </c>
      <c r="BO97" s="8">
        <v>4625</v>
      </c>
      <c r="BP97" s="8">
        <v>4394</v>
      </c>
      <c r="BQ97" s="8">
        <v>4654</v>
      </c>
      <c r="BR97" s="8">
        <v>4154</v>
      </c>
      <c r="BS97" s="8">
        <v>4486</v>
      </c>
      <c r="BT97" s="8">
        <v>4389</v>
      </c>
      <c r="BU97" s="8">
        <v>4234</v>
      </c>
      <c r="BV97" s="8">
        <v>4116</v>
      </c>
      <c r="BW97" s="8">
        <v>3977</v>
      </c>
      <c r="BX97" s="8">
        <v>3860</v>
      </c>
      <c r="BY97" s="8">
        <v>3950</v>
      </c>
      <c r="BZ97" s="8">
        <v>3796</v>
      </c>
      <c r="CA97" s="8">
        <v>3745</v>
      </c>
      <c r="CB97" s="8">
        <v>3546</v>
      </c>
      <c r="CC97" s="8">
        <v>3185</v>
      </c>
      <c r="CD97" s="8">
        <v>3033</v>
      </c>
      <c r="CE97" s="8">
        <v>3273</v>
      </c>
      <c r="CF97" s="8">
        <v>3242</v>
      </c>
      <c r="CG97" s="8">
        <v>3132</v>
      </c>
      <c r="CH97" s="8">
        <v>3152</v>
      </c>
      <c r="CI97" s="8">
        <v>3253</v>
      </c>
      <c r="CJ97" s="8">
        <v>3535</v>
      </c>
      <c r="CK97" s="8">
        <v>3211</v>
      </c>
      <c r="CL97" s="8">
        <v>3263</v>
      </c>
      <c r="CM97" s="8">
        <v>3244</v>
      </c>
      <c r="CN97" s="8">
        <v>3375</v>
      </c>
      <c r="CO97" s="8">
        <v>3391</v>
      </c>
      <c r="CP97" s="8">
        <v>3483</v>
      </c>
      <c r="CQ97" s="8">
        <v>3395</v>
      </c>
      <c r="CR97" s="8">
        <v>3435</v>
      </c>
      <c r="CS97" s="8">
        <v>3325</v>
      </c>
      <c r="CT97" s="8">
        <v>3156</v>
      </c>
      <c r="CU97" s="8">
        <v>3126</v>
      </c>
      <c r="CV97" s="8">
        <v>3098</v>
      </c>
      <c r="CW97" s="8">
        <v>3042</v>
      </c>
      <c r="CX97" s="8">
        <v>2780</v>
      </c>
      <c r="CY97" s="8">
        <v>2741</v>
      </c>
      <c r="CZ97" s="8">
        <v>2504</v>
      </c>
      <c r="DA97" s="8">
        <v>2456</v>
      </c>
      <c r="DB97" s="8">
        <v>2398</v>
      </c>
      <c r="DC97" s="8">
        <v>2297</v>
      </c>
      <c r="DD97" s="8">
        <v>2138</v>
      </c>
      <c r="DE97" s="8">
        <v>2204</v>
      </c>
      <c r="DF97" s="8">
        <v>2133</v>
      </c>
      <c r="DG97" s="8">
        <v>2225</v>
      </c>
      <c r="DH97" s="8">
        <v>2466</v>
      </c>
      <c r="DI97" s="8">
        <v>1705</v>
      </c>
      <c r="DJ97" s="8">
        <v>1622</v>
      </c>
      <c r="DK97" s="8">
        <v>1551</v>
      </c>
      <c r="DL97" s="8">
        <v>1339</v>
      </c>
      <c r="DM97" s="8">
        <v>1194</v>
      </c>
      <c r="DN97" s="8">
        <v>1058</v>
      </c>
      <c r="DO97" s="8">
        <v>1144</v>
      </c>
      <c r="DP97" s="8">
        <v>1078</v>
      </c>
      <c r="DQ97" s="8">
        <v>995</v>
      </c>
      <c r="DR97" s="8">
        <v>931</v>
      </c>
      <c r="DS97" s="8">
        <v>803</v>
      </c>
      <c r="DT97" s="8">
        <v>727</v>
      </c>
      <c r="DU97" s="8">
        <v>602</v>
      </c>
      <c r="DV97" s="8">
        <v>2397</v>
      </c>
      <c r="DW97" s="8">
        <f t="shared" si="4"/>
        <v>213057</v>
      </c>
      <c r="DX97" s="8">
        <f t="shared" si="5"/>
        <v>53860</v>
      </c>
      <c r="DY97" s="8">
        <f t="shared" si="6"/>
        <v>103439</v>
      </c>
      <c r="DZ97" s="8">
        <f t="shared" si="7"/>
        <v>49442</v>
      </c>
    </row>
    <row r="98" spans="1:130" x14ac:dyDescent="0.2">
      <c r="A98" t="s">
        <v>307</v>
      </c>
      <c r="B98" t="s">
        <v>320</v>
      </c>
      <c r="C98" t="s">
        <v>321</v>
      </c>
      <c r="D98" s="8">
        <f>SUM(Table3254[[#This Row],[0]:[90]])</f>
        <v>212705</v>
      </c>
      <c r="E98" s="8">
        <f>SUM(Table3254[[#This Row],[0]:[15]])</f>
        <v>37481</v>
      </c>
      <c r="F98" s="8">
        <f>SUM(Table3254[[#This Row],[16]:[64]])</f>
        <v>130518</v>
      </c>
      <c r="G98" s="8">
        <f>SUM(Table3254[[#This Row],[65]:[90]])</f>
        <v>44706</v>
      </c>
      <c r="H98" s="8">
        <f>SUM(Table3254[[#This Row],[85]:[90]])</f>
        <v>5606</v>
      </c>
      <c r="I98" s="8">
        <f>SUM(Table3254[[#This Row],[0]:[17]])</f>
        <v>42315</v>
      </c>
      <c r="J98" s="8">
        <f>SUM(Table3254[[#This Row],[18]:[64]])</f>
        <v>125684</v>
      </c>
      <c r="K98" s="8">
        <f>SUM(Table3254[[#This Row],[0]:[4]])</f>
        <v>10506</v>
      </c>
      <c r="L98" s="8">
        <f>SUM(Table3254[[#This Row],[5]:[15]])</f>
        <v>26975</v>
      </c>
      <c r="M98" s="8">
        <f>SUM(Table3254[[#This Row],[16]:[24]])</f>
        <v>18022</v>
      </c>
      <c r="N98" s="8">
        <f>SUM(Table3254[[#This Row],[25]:[49]])</f>
        <v>69035</v>
      </c>
      <c r="O98" s="8">
        <f>SUM(Table3254[[#This Row],[50]:[64]])</f>
        <v>43461</v>
      </c>
      <c r="P98" s="8">
        <f>SUM(Table3254[[#This Row],[65]:[74]])</f>
        <v>23798</v>
      </c>
      <c r="Q98" s="8">
        <f>SUM(Table3254[[#This Row],[75]:[84]])</f>
        <v>15302</v>
      </c>
      <c r="R98" s="8">
        <f>SUM(Table3254[[#This Row],[5]:[9]])</f>
        <v>12026</v>
      </c>
      <c r="S98" s="8">
        <f>SUM(Table3254[[#This Row],[10]:[14]])</f>
        <v>12426</v>
      </c>
      <c r="T98" s="8">
        <f>SUM(Table3254[[#This Row],[15]:[19]])</f>
        <v>11349</v>
      </c>
      <c r="U98" s="8">
        <f>SUM(Table3254[[#This Row],[20]:[24]])</f>
        <v>9196</v>
      </c>
      <c r="V98" s="8">
        <f>SUM(Table3254[[#This Row],[25]:[29]])</f>
        <v>12224</v>
      </c>
      <c r="W98" s="8">
        <f>SUM(Table3254[[#This Row],[30]:[34]])</f>
        <v>14298</v>
      </c>
      <c r="X98" s="8">
        <f>SUM(Table3254[[#This Row],[35]:[39]])</f>
        <v>14938</v>
      </c>
      <c r="Y98" s="8">
        <f>SUM(Table3254[[#This Row],[40]:[44]])</f>
        <v>14914</v>
      </c>
      <c r="Z98" s="8">
        <f>SUM(Table3254[[#This Row],[45]:[49]])</f>
        <v>12661</v>
      </c>
      <c r="AA98" s="8">
        <f>SUM(Table3254[[#This Row],[50]:[54]])</f>
        <v>14454</v>
      </c>
      <c r="AB98" s="8">
        <f>SUM(Table3254[[#This Row],[55]:[59]])</f>
        <v>14773</v>
      </c>
      <c r="AC98" s="8">
        <f>SUM(Table3254[[#This Row],[60]:[64]])</f>
        <v>14234</v>
      </c>
      <c r="AD98" s="8">
        <f>SUM(Table3254[[#This Row],[65]:[69]])</f>
        <v>12592</v>
      </c>
      <c r="AE98" s="8">
        <f>SUM(Table3254[[#This Row],[70]:[74]])</f>
        <v>11206</v>
      </c>
      <c r="AF98" s="8">
        <f>SUM(Table3254[[#This Row],[75]:[79]])</f>
        <v>9806</v>
      </c>
      <c r="AG98" s="8">
        <f>SUM(Table3254[[#This Row],[80]:[84]])</f>
        <v>5496</v>
      </c>
      <c r="AH98" s="8">
        <f>SUM(Table3254[[#This Row],[85]:[89]])</f>
        <v>3662</v>
      </c>
      <c r="AI98" s="8">
        <f>Table3254[[#This Row],[90]]</f>
        <v>1944</v>
      </c>
      <c r="AJ98" s="8">
        <v>1893</v>
      </c>
      <c r="AK98" s="8">
        <v>2089</v>
      </c>
      <c r="AL98" s="8">
        <v>2009</v>
      </c>
      <c r="AM98" s="8">
        <v>2114</v>
      </c>
      <c r="AN98" s="8">
        <v>2401</v>
      </c>
      <c r="AO98" s="8">
        <v>2352</v>
      </c>
      <c r="AP98" s="8">
        <v>2350</v>
      </c>
      <c r="AQ98" s="8">
        <v>2479</v>
      </c>
      <c r="AR98" s="8">
        <v>2386</v>
      </c>
      <c r="AS98" s="8">
        <v>2459</v>
      </c>
      <c r="AT98" s="8">
        <v>2509</v>
      </c>
      <c r="AU98" s="8">
        <v>2488</v>
      </c>
      <c r="AV98" s="8">
        <v>2438</v>
      </c>
      <c r="AW98" s="8">
        <v>2534</v>
      </c>
      <c r="AX98" s="8">
        <v>2457</v>
      </c>
      <c r="AY98" s="8">
        <v>2523</v>
      </c>
      <c r="AZ98" s="8">
        <v>2377</v>
      </c>
      <c r="BA98" s="8">
        <v>2457</v>
      </c>
      <c r="BB98" s="8">
        <v>2258</v>
      </c>
      <c r="BC98" s="8">
        <v>1734</v>
      </c>
      <c r="BD98" s="8">
        <v>1599</v>
      </c>
      <c r="BE98" s="8">
        <v>1652</v>
      </c>
      <c r="BF98" s="8">
        <v>1783</v>
      </c>
      <c r="BG98" s="8">
        <v>2059</v>
      </c>
      <c r="BH98" s="8">
        <v>2103</v>
      </c>
      <c r="BI98" s="8">
        <v>2229</v>
      </c>
      <c r="BJ98" s="8">
        <v>2481</v>
      </c>
      <c r="BK98" s="8">
        <v>2368</v>
      </c>
      <c r="BL98" s="8">
        <v>2540</v>
      </c>
      <c r="BM98" s="8">
        <v>2606</v>
      </c>
      <c r="BN98" s="8">
        <v>2677</v>
      </c>
      <c r="BO98" s="8">
        <v>2803</v>
      </c>
      <c r="BP98" s="8">
        <v>2955</v>
      </c>
      <c r="BQ98" s="8">
        <v>2890</v>
      </c>
      <c r="BR98" s="8">
        <v>2973</v>
      </c>
      <c r="BS98" s="8">
        <v>2901</v>
      </c>
      <c r="BT98" s="8">
        <v>3036</v>
      </c>
      <c r="BU98" s="8">
        <v>3056</v>
      </c>
      <c r="BV98" s="8">
        <v>2988</v>
      </c>
      <c r="BW98" s="8">
        <v>2957</v>
      </c>
      <c r="BX98" s="8">
        <v>2954</v>
      </c>
      <c r="BY98" s="8">
        <v>2876</v>
      </c>
      <c r="BZ98" s="8">
        <v>3018</v>
      </c>
      <c r="CA98" s="8">
        <v>3134</v>
      </c>
      <c r="CB98" s="8">
        <v>2932</v>
      </c>
      <c r="CC98" s="8">
        <v>2508</v>
      </c>
      <c r="CD98" s="8">
        <v>2402</v>
      </c>
      <c r="CE98" s="8">
        <v>2545</v>
      </c>
      <c r="CF98" s="8">
        <v>2631</v>
      </c>
      <c r="CG98" s="8">
        <v>2575</v>
      </c>
      <c r="CH98" s="8">
        <v>2753</v>
      </c>
      <c r="CI98" s="8">
        <v>2976</v>
      </c>
      <c r="CJ98" s="8">
        <v>3010</v>
      </c>
      <c r="CK98" s="8">
        <v>2863</v>
      </c>
      <c r="CL98" s="8">
        <v>2852</v>
      </c>
      <c r="CM98" s="8">
        <v>2899</v>
      </c>
      <c r="CN98" s="8">
        <v>2905</v>
      </c>
      <c r="CO98" s="8">
        <v>2940</v>
      </c>
      <c r="CP98" s="8">
        <v>3005</v>
      </c>
      <c r="CQ98" s="8">
        <v>3024</v>
      </c>
      <c r="CR98" s="8">
        <v>3061</v>
      </c>
      <c r="CS98" s="8">
        <v>2945</v>
      </c>
      <c r="CT98" s="8">
        <v>2789</v>
      </c>
      <c r="CU98" s="8">
        <v>2765</v>
      </c>
      <c r="CV98" s="8">
        <v>2674</v>
      </c>
      <c r="CW98" s="8">
        <v>2735</v>
      </c>
      <c r="CX98" s="8">
        <v>2498</v>
      </c>
      <c r="CY98" s="8">
        <v>2505</v>
      </c>
      <c r="CZ98" s="8">
        <v>2432</v>
      </c>
      <c r="DA98" s="8">
        <v>2422</v>
      </c>
      <c r="DB98" s="8">
        <v>2409</v>
      </c>
      <c r="DC98" s="8">
        <v>2204</v>
      </c>
      <c r="DD98" s="8">
        <v>2196</v>
      </c>
      <c r="DE98" s="8">
        <v>2197</v>
      </c>
      <c r="DF98" s="8">
        <v>2200</v>
      </c>
      <c r="DG98" s="8">
        <v>2348</v>
      </c>
      <c r="DH98" s="8">
        <v>2457</v>
      </c>
      <c r="DI98" s="8">
        <v>1804</v>
      </c>
      <c r="DJ98" s="8">
        <v>1617</v>
      </c>
      <c r="DK98" s="8">
        <v>1580</v>
      </c>
      <c r="DL98" s="8">
        <v>1322</v>
      </c>
      <c r="DM98" s="8">
        <v>1146</v>
      </c>
      <c r="DN98" s="8">
        <v>984</v>
      </c>
      <c r="DO98" s="8">
        <v>1079</v>
      </c>
      <c r="DP98" s="8">
        <v>965</v>
      </c>
      <c r="DQ98" s="8">
        <v>959</v>
      </c>
      <c r="DR98" s="8">
        <v>815</v>
      </c>
      <c r="DS98" s="8">
        <v>716</v>
      </c>
      <c r="DT98" s="8">
        <v>647</v>
      </c>
      <c r="DU98" s="8">
        <v>525</v>
      </c>
      <c r="DV98" s="8">
        <v>1944</v>
      </c>
      <c r="DW98" s="8">
        <f t="shared" si="4"/>
        <v>130518</v>
      </c>
      <c r="DX98" s="8">
        <f t="shared" si="5"/>
        <v>13188</v>
      </c>
      <c r="DY98" s="8">
        <f t="shared" si="6"/>
        <v>69035</v>
      </c>
      <c r="DZ98" s="8">
        <f t="shared" si="7"/>
        <v>43461</v>
      </c>
    </row>
    <row r="99" spans="1:130" x14ac:dyDescent="0.2">
      <c r="A99" t="s">
        <v>307</v>
      </c>
      <c r="B99" t="s">
        <v>322</v>
      </c>
      <c r="C99" t="s">
        <v>323</v>
      </c>
      <c r="D99" s="8">
        <f>SUM(Table3254[[#This Row],[0]:[90]])</f>
        <v>327865</v>
      </c>
      <c r="E99" s="8">
        <f>SUM(Table3254[[#This Row],[0]:[15]])</f>
        <v>52001</v>
      </c>
      <c r="F99" s="8">
        <f>SUM(Table3254[[#This Row],[16]:[64]])</f>
        <v>189808</v>
      </c>
      <c r="G99" s="8">
        <f>SUM(Table3254[[#This Row],[65]:[90]])</f>
        <v>86056</v>
      </c>
      <c r="H99" s="8">
        <f>SUM(Table3254[[#This Row],[85]:[90]])</f>
        <v>10334</v>
      </c>
      <c r="I99" s="8">
        <f>SUM(Table3254[[#This Row],[0]:[17]])</f>
        <v>58941</v>
      </c>
      <c r="J99" s="8">
        <f>SUM(Table3254[[#This Row],[18]:[64]])</f>
        <v>182868</v>
      </c>
      <c r="K99" s="8">
        <f>SUM(Table3254[[#This Row],[0]:[4]])</f>
        <v>13820</v>
      </c>
      <c r="L99" s="8">
        <f>SUM(Table3254[[#This Row],[5]:[15]])</f>
        <v>38181</v>
      </c>
      <c r="M99" s="8">
        <f>SUM(Table3254[[#This Row],[16]:[24]])</f>
        <v>26641</v>
      </c>
      <c r="N99" s="8">
        <f>SUM(Table3254[[#This Row],[25]:[49]])</f>
        <v>88808</v>
      </c>
      <c r="O99" s="8">
        <f>SUM(Table3254[[#This Row],[50]:[64]])</f>
        <v>74359</v>
      </c>
      <c r="P99" s="8">
        <f>SUM(Table3254[[#This Row],[65]:[74]])</f>
        <v>45129</v>
      </c>
      <c r="Q99" s="8">
        <f>SUM(Table3254[[#This Row],[75]:[84]])</f>
        <v>30593</v>
      </c>
      <c r="R99" s="8">
        <f>SUM(Table3254[[#This Row],[5]:[9]])</f>
        <v>16530</v>
      </c>
      <c r="S99" s="8">
        <f>SUM(Table3254[[#This Row],[10]:[14]])</f>
        <v>17972</v>
      </c>
      <c r="T99" s="8">
        <f>SUM(Table3254[[#This Row],[15]:[19]])</f>
        <v>16399</v>
      </c>
      <c r="U99" s="8">
        <f>SUM(Table3254[[#This Row],[20]:[24]])</f>
        <v>13921</v>
      </c>
      <c r="V99" s="8">
        <f>SUM(Table3254[[#This Row],[25]:[29]])</f>
        <v>16111</v>
      </c>
      <c r="W99" s="8">
        <f>SUM(Table3254[[#This Row],[30]:[34]])</f>
        <v>17687</v>
      </c>
      <c r="X99" s="8">
        <f>SUM(Table3254[[#This Row],[35]:[39]])</f>
        <v>18425</v>
      </c>
      <c r="Y99" s="8">
        <f>SUM(Table3254[[#This Row],[40]:[44]])</f>
        <v>18641</v>
      </c>
      <c r="Z99" s="8">
        <f>SUM(Table3254[[#This Row],[45]:[49]])</f>
        <v>17944</v>
      </c>
      <c r="AA99" s="8">
        <f>SUM(Table3254[[#This Row],[50]:[54]])</f>
        <v>22553</v>
      </c>
      <c r="AB99" s="8">
        <f>SUM(Table3254[[#This Row],[55]:[59]])</f>
        <v>25770</v>
      </c>
      <c r="AC99" s="8">
        <f>SUM(Table3254[[#This Row],[60]:[64]])</f>
        <v>26036</v>
      </c>
      <c r="AD99" s="8">
        <f>SUM(Table3254[[#This Row],[65]:[69]])</f>
        <v>23605</v>
      </c>
      <c r="AE99" s="8">
        <f>SUM(Table3254[[#This Row],[70]:[74]])</f>
        <v>21524</v>
      </c>
      <c r="AF99" s="8">
        <f>SUM(Table3254[[#This Row],[75]:[79]])</f>
        <v>19545</v>
      </c>
      <c r="AG99" s="8">
        <f>SUM(Table3254[[#This Row],[80]:[84]])</f>
        <v>11048</v>
      </c>
      <c r="AH99" s="8">
        <f>SUM(Table3254[[#This Row],[85]:[89]])</f>
        <v>6751</v>
      </c>
      <c r="AI99" s="8">
        <f>Table3254[[#This Row],[90]]</f>
        <v>3583</v>
      </c>
      <c r="AJ99" s="8">
        <v>2550</v>
      </c>
      <c r="AK99" s="8">
        <v>2657</v>
      </c>
      <c r="AL99" s="8">
        <v>2821</v>
      </c>
      <c r="AM99" s="8">
        <v>2784</v>
      </c>
      <c r="AN99" s="8">
        <v>3008</v>
      </c>
      <c r="AO99" s="8">
        <v>3160</v>
      </c>
      <c r="AP99" s="8">
        <v>3238</v>
      </c>
      <c r="AQ99" s="8">
        <v>3340</v>
      </c>
      <c r="AR99" s="8">
        <v>3331</v>
      </c>
      <c r="AS99" s="8">
        <v>3461</v>
      </c>
      <c r="AT99" s="8">
        <v>3538</v>
      </c>
      <c r="AU99" s="8">
        <v>3684</v>
      </c>
      <c r="AV99" s="8">
        <v>3694</v>
      </c>
      <c r="AW99" s="8">
        <v>3556</v>
      </c>
      <c r="AX99" s="8">
        <v>3500</v>
      </c>
      <c r="AY99" s="8">
        <v>3679</v>
      </c>
      <c r="AZ99" s="8">
        <v>3411</v>
      </c>
      <c r="BA99" s="8">
        <v>3529</v>
      </c>
      <c r="BB99" s="8">
        <v>3264</v>
      </c>
      <c r="BC99" s="8">
        <v>2516</v>
      </c>
      <c r="BD99" s="8">
        <v>2455</v>
      </c>
      <c r="BE99" s="8">
        <v>2512</v>
      </c>
      <c r="BF99" s="8">
        <v>2817</v>
      </c>
      <c r="BG99" s="8">
        <v>2990</v>
      </c>
      <c r="BH99" s="8">
        <v>3147</v>
      </c>
      <c r="BI99" s="8">
        <v>3210</v>
      </c>
      <c r="BJ99" s="8">
        <v>3151</v>
      </c>
      <c r="BK99" s="8">
        <v>3145</v>
      </c>
      <c r="BL99" s="8">
        <v>3291</v>
      </c>
      <c r="BM99" s="8">
        <v>3314</v>
      </c>
      <c r="BN99" s="8">
        <v>3377</v>
      </c>
      <c r="BO99" s="8">
        <v>3603</v>
      </c>
      <c r="BP99" s="8">
        <v>3573</v>
      </c>
      <c r="BQ99" s="8">
        <v>3566</v>
      </c>
      <c r="BR99" s="8">
        <v>3568</v>
      </c>
      <c r="BS99" s="8">
        <v>3701</v>
      </c>
      <c r="BT99" s="8">
        <v>3706</v>
      </c>
      <c r="BU99" s="8">
        <v>3631</v>
      </c>
      <c r="BV99" s="8">
        <v>3787</v>
      </c>
      <c r="BW99" s="8">
        <v>3600</v>
      </c>
      <c r="BX99" s="8">
        <v>3628</v>
      </c>
      <c r="BY99" s="8">
        <v>3680</v>
      </c>
      <c r="BZ99" s="8">
        <v>3640</v>
      </c>
      <c r="CA99" s="8">
        <v>3907</v>
      </c>
      <c r="CB99" s="8">
        <v>3786</v>
      </c>
      <c r="CC99" s="8">
        <v>3339</v>
      </c>
      <c r="CD99" s="8">
        <v>3355</v>
      </c>
      <c r="CE99" s="8">
        <v>3610</v>
      </c>
      <c r="CF99" s="8">
        <v>3765</v>
      </c>
      <c r="CG99" s="8">
        <v>3875</v>
      </c>
      <c r="CH99" s="8">
        <v>4091</v>
      </c>
      <c r="CI99" s="8">
        <v>4516</v>
      </c>
      <c r="CJ99" s="8">
        <v>4753</v>
      </c>
      <c r="CK99" s="8">
        <v>4515</v>
      </c>
      <c r="CL99" s="8">
        <v>4678</v>
      </c>
      <c r="CM99" s="8">
        <v>4878</v>
      </c>
      <c r="CN99" s="8">
        <v>5012</v>
      </c>
      <c r="CO99" s="8">
        <v>5118</v>
      </c>
      <c r="CP99" s="8">
        <v>5404</v>
      </c>
      <c r="CQ99" s="8">
        <v>5358</v>
      </c>
      <c r="CR99" s="8">
        <v>5292</v>
      </c>
      <c r="CS99" s="8">
        <v>5341</v>
      </c>
      <c r="CT99" s="8">
        <v>5100</v>
      </c>
      <c r="CU99" s="8">
        <v>5222</v>
      </c>
      <c r="CV99" s="8">
        <v>5081</v>
      </c>
      <c r="CW99" s="8">
        <v>4939</v>
      </c>
      <c r="CX99" s="8">
        <v>4856</v>
      </c>
      <c r="CY99" s="8">
        <v>4767</v>
      </c>
      <c r="CZ99" s="8">
        <v>4510</v>
      </c>
      <c r="DA99" s="8">
        <v>4533</v>
      </c>
      <c r="DB99" s="8">
        <v>4432</v>
      </c>
      <c r="DC99" s="8">
        <v>4276</v>
      </c>
      <c r="DD99" s="8">
        <v>4261</v>
      </c>
      <c r="DE99" s="8">
        <v>4266</v>
      </c>
      <c r="DF99" s="8">
        <v>4289</v>
      </c>
      <c r="DG99" s="8">
        <v>4700</v>
      </c>
      <c r="DH99" s="8">
        <v>4847</v>
      </c>
      <c r="DI99" s="8">
        <v>3499</v>
      </c>
      <c r="DJ99" s="8">
        <v>3331</v>
      </c>
      <c r="DK99" s="8">
        <v>3168</v>
      </c>
      <c r="DL99" s="8">
        <v>2760</v>
      </c>
      <c r="DM99" s="8">
        <v>2352</v>
      </c>
      <c r="DN99" s="8">
        <v>2056</v>
      </c>
      <c r="DO99" s="8">
        <v>2010</v>
      </c>
      <c r="DP99" s="8">
        <v>1870</v>
      </c>
      <c r="DQ99" s="8">
        <v>1688</v>
      </c>
      <c r="DR99" s="8">
        <v>1586</v>
      </c>
      <c r="DS99" s="8">
        <v>1347</v>
      </c>
      <c r="DT99" s="8">
        <v>1192</v>
      </c>
      <c r="DU99" s="8">
        <v>938</v>
      </c>
      <c r="DV99" s="8">
        <v>3583</v>
      </c>
      <c r="DW99" s="8">
        <f t="shared" si="4"/>
        <v>189808</v>
      </c>
      <c r="DX99" s="8">
        <f t="shared" si="5"/>
        <v>19701</v>
      </c>
      <c r="DY99" s="8">
        <f t="shared" si="6"/>
        <v>88808</v>
      </c>
      <c r="DZ99" s="8">
        <f t="shared" si="7"/>
        <v>74359</v>
      </c>
    </row>
    <row r="100" spans="1:130" x14ac:dyDescent="0.2">
      <c r="A100" t="s">
        <v>307</v>
      </c>
      <c r="B100" t="s">
        <v>324</v>
      </c>
      <c r="C100" t="s">
        <v>325</v>
      </c>
      <c r="D100" s="8">
        <f>SUM(Table3254[[#This Row],[0]:[90]])</f>
        <v>138115</v>
      </c>
      <c r="E100" s="9">
        <f>SUM(Table3254[[#This Row],[0]:[15]])</f>
        <v>24214</v>
      </c>
      <c r="F100" s="8">
        <f>SUM(Table3254[[#This Row],[16]:[64]])</f>
        <v>81130</v>
      </c>
      <c r="G100" s="8">
        <f>SUM(Table3254[[#This Row],[65]:[90]])</f>
        <v>32771</v>
      </c>
      <c r="H100" s="8">
        <f>SUM(Table3254[[#This Row],[85]:[90]])</f>
        <v>3996</v>
      </c>
      <c r="I100" s="9">
        <f>SUM(Table3254[[#This Row],[0]:[17]])</f>
        <v>27485</v>
      </c>
      <c r="J100" s="8">
        <f>SUM(Table3254[[#This Row],[18]:[64]])</f>
        <v>77859</v>
      </c>
      <c r="K100" s="9">
        <f>SUM(Table3254[[#This Row],[0]:[4]])</f>
        <v>6605</v>
      </c>
      <c r="L100" s="8">
        <f>SUM(Table3254[[#This Row],[5]:[15]])</f>
        <v>17609</v>
      </c>
      <c r="M100" s="8">
        <f>SUM(Table3254[[#This Row],[16]:[24]])</f>
        <v>12519</v>
      </c>
      <c r="N100" s="8">
        <f>SUM(Table3254[[#This Row],[25]:[49]])</f>
        <v>38410</v>
      </c>
      <c r="O100" s="8">
        <f>SUM(Table3254[[#This Row],[50]:[64]])</f>
        <v>30201</v>
      </c>
      <c r="P100" s="8">
        <f>SUM(Table3254[[#This Row],[65]:[74]])</f>
        <v>16835</v>
      </c>
      <c r="Q100" s="8">
        <f>SUM(Table3254[[#This Row],[75]:[84]])</f>
        <v>11940</v>
      </c>
      <c r="R100" s="9">
        <f>SUM(Table3254[[#This Row],[5]:[9]])</f>
        <v>7595</v>
      </c>
      <c r="S100" s="8">
        <f>SUM(Table3254[[#This Row],[10]:[14]])</f>
        <v>8351</v>
      </c>
      <c r="T100" s="8">
        <f>SUM(Table3254[[#This Row],[15]:[19]])</f>
        <v>7711</v>
      </c>
      <c r="U100" s="8">
        <f>SUM(Table3254[[#This Row],[20]:[24]])</f>
        <v>6471</v>
      </c>
      <c r="V100" s="8">
        <f>SUM(Table3254[[#This Row],[25]:[29]])</f>
        <v>7313</v>
      </c>
      <c r="W100" s="8">
        <f>SUM(Table3254[[#This Row],[30]:[34]])</f>
        <v>8156</v>
      </c>
      <c r="X100" s="8">
        <f>SUM(Table3254[[#This Row],[35]:[39]])</f>
        <v>7989</v>
      </c>
      <c r="Y100" s="8">
        <f>SUM(Table3254[[#This Row],[40]:[44]])</f>
        <v>7722</v>
      </c>
      <c r="Z100" s="8">
        <f>SUM(Table3254[[#This Row],[45]:[49]])</f>
        <v>7230</v>
      </c>
      <c r="AA100" s="8">
        <f>SUM(Table3254[[#This Row],[50]:[54]])</f>
        <v>9363</v>
      </c>
      <c r="AB100" s="8">
        <f>SUM(Table3254[[#This Row],[55]:[59]])</f>
        <v>10655</v>
      </c>
      <c r="AC100" s="8">
        <f>SUM(Table3254[[#This Row],[60]:[64]])</f>
        <v>10183</v>
      </c>
      <c r="AD100" s="8">
        <f>SUM(Table3254[[#This Row],[65]:[69]])</f>
        <v>8796</v>
      </c>
      <c r="AE100" s="8">
        <f>SUM(Table3254[[#This Row],[70]:[74]])</f>
        <v>8039</v>
      </c>
      <c r="AF100" s="8">
        <f>SUM(Table3254[[#This Row],[75]:[79]])</f>
        <v>7409</v>
      </c>
      <c r="AG100" s="8">
        <f>SUM(Table3254[[#This Row],[80]:[84]])</f>
        <v>4531</v>
      </c>
      <c r="AH100" s="8">
        <f>SUM(Table3254[[#This Row],[85]:[89]])</f>
        <v>2680</v>
      </c>
      <c r="AI100" s="8">
        <f>Table3254[[#This Row],[90]]</f>
        <v>1316</v>
      </c>
      <c r="AJ100" s="9">
        <v>1258</v>
      </c>
      <c r="AK100" s="8">
        <v>1359</v>
      </c>
      <c r="AL100" s="8">
        <v>1217</v>
      </c>
      <c r="AM100" s="8">
        <v>1368</v>
      </c>
      <c r="AN100" s="8">
        <v>1403</v>
      </c>
      <c r="AO100" s="8">
        <v>1429</v>
      </c>
      <c r="AP100" s="8">
        <v>1530</v>
      </c>
      <c r="AQ100" s="8">
        <v>1498</v>
      </c>
      <c r="AR100" s="8">
        <v>1573</v>
      </c>
      <c r="AS100" s="8">
        <v>1565</v>
      </c>
      <c r="AT100" s="8">
        <v>1694</v>
      </c>
      <c r="AU100" s="8">
        <v>1744</v>
      </c>
      <c r="AV100" s="8">
        <v>1723</v>
      </c>
      <c r="AW100" s="8">
        <v>1634</v>
      </c>
      <c r="AX100" s="8">
        <v>1556</v>
      </c>
      <c r="AY100" s="8">
        <v>1663</v>
      </c>
      <c r="AZ100" s="8">
        <v>1628</v>
      </c>
      <c r="BA100" s="8">
        <v>1643</v>
      </c>
      <c r="BB100" s="8">
        <v>1485</v>
      </c>
      <c r="BC100" s="8">
        <v>1292</v>
      </c>
      <c r="BD100" s="8">
        <v>1091</v>
      </c>
      <c r="BE100" s="8">
        <v>1200</v>
      </c>
      <c r="BF100" s="8">
        <v>1284</v>
      </c>
      <c r="BG100" s="8">
        <v>1429</v>
      </c>
      <c r="BH100" s="8">
        <v>1467</v>
      </c>
      <c r="BI100" s="8">
        <v>1427</v>
      </c>
      <c r="BJ100" s="8">
        <v>1400</v>
      </c>
      <c r="BK100" s="8">
        <v>1446</v>
      </c>
      <c r="BL100" s="8">
        <v>1459</v>
      </c>
      <c r="BM100" s="8">
        <v>1581</v>
      </c>
      <c r="BN100" s="8">
        <v>1537</v>
      </c>
      <c r="BO100" s="8">
        <v>1706</v>
      </c>
      <c r="BP100" s="8">
        <v>1674</v>
      </c>
      <c r="BQ100" s="8">
        <v>1608</v>
      </c>
      <c r="BR100" s="8">
        <v>1631</v>
      </c>
      <c r="BS100" s="8">
        <v>1612</v>
      </c>
      <c r="BT100" s="8">
        <v>1612</v>
      </c>
      <c r="BU100" s="8">
        <v>1579</v>
      </c>
      <c r="BV100" s="8">
        <v>1686</v>
      </c>
      <c r="BW100" s="8">
        <v>1500</v>
      </c>
      <c r="BX100" s="8">
        <v>1501</v>
      </c>
      <c r="BY100" s="8">
        <v>1557</v>
      </c>
      <c r="BZ100" s="8">
        <v>1590</v>
      </c>
      <c r="CA100" s="8">
        <v>1595</v>
      </c>
      <c r="CB100" s="8">
        <v>1479</v>
      </c>
      <c r="CC100" s="8">
        <v>1404</v>
      </c>
      <c r="CD100" s="8">
        <v>1317</v>
      </c>
      <c r="CE100" s="8">
        <v>1482</v>
      </c>
      <c r="CF100" s="8">
        <v>1466</v>
      </c>
      <c r="CG100" s="8">
        <v>1561</v>
      </c>
      <c r="CH100" s="8">
        <v>1646</v>
      </c>
      <c r="CI100" s="8">
        <v>1839</v>
      </c>
      <c r="CJ100" s="8">
        <v>1994</v>
      </c>
      <c r="CK100" s="8">
        <v>1913</v>
      </c>
      <c r="CL100" s="8">
        <v>1971</v>
      </c>
      <c r="CM100" s="8">
        <v>1956</v>
      </c>
      <c r="CN100" s="8">
        <v>2173</v>
      </c>
      <c r="CO100" s="8">
        <v>2238</v>
      </c>
      <c r="CP100" s="8">
        <v>2177</v>
      </c>
      <c r="CQ100" s="8">
        <v>2111</v>
      </c>
      <c r="CR100" s="8">
        <v>2158</v>
      </c>
      <c r="CS100" s="8">
        <v>2115</v>
      </c>
      <c r="CT100" s="8">
        <v>1997</v>
      </c>
      <c r="CU100" s="8">
        <v>1956</v>
      </c>
      <c r="CV100" s="8">
        <v>1957</v>
      </c>
      <c r="CW100" s="8">
        <v>1944</v>
      </c>
      <c r="CX100" s="8">
        <v>1761</v>
      </c>
      <c r="CY100" s="8">
        <v>1769</v>
      </c>
      <c r="CZ100" s="8">
        <v>1619</v>
      </c>
      <c r="DA100" s="8">
        <v>1703</v>
      </c>
      <c r="DB100" s="8">
        <v>1663</v>
      </c>
      <c r="DC100" s="8">
        <v>1581</v>
      </c>
      <c r="DD100" s="8">
        <v>1565</v>
      </c>
      <c r="DE100" s="8">
        <v>1577</v>
      </c>
      <c r="DF100" s="8">
        <v>1653</v>
      </c>
      <c r="DG100" s="8">
        <v>1646</v>
      </c>
      <c r="DH100" s="8">
        <v>1823</v>
      </c>
      <c r="DI100" s="8">
        <v>1418</v>
      </c>
      <c r="DJ100" s="8">
        <v>1283</v>
      </c>
      <c r="DK100" s="8">
        <v>1239</v>
      </c>
      <c r="DL100" s="8">
        <v>1011</v>
      </c>
      <c r="DM100" s="8">
        <v>994</v>
      </c>
      <c r="DN100" s="8">
        <v>850</v>
      </c>
      <c r="DO100" s="8">
        <v>853</v>
      </c>
      <c r="DP100" s="8">
        <v>823</v>
      </c>
      <c r="DQ100" s="8">
        <v>690</v>
      </c>
      <c r="DR100" s="8">
        <v>642</v>
      </c>
      <c r="DS100" s="8">
        <v>535</v>
      </c>
      <c r="DT100" s="8">
        <v>443</v>
      </c>
      <c r="DU100" s="8">
        <v>370</v>
      </c>
      <c r="DV100" s="8">
        <v>1316</v>
      </c>
      <c r="DW100" s="8">
        <f t="shared" si="4"/>
        <v>81130</v>
      </c>
      <c r="DX100" s="8">
        <f t="shared" si="5"/>
        <v>9248</v>
      </c>
      <c r="DY100" s="8">
        <f t="shared" si="6"/>
        <v>38410</v>
      </c>
      <c r="DZ100" s="8">
        <f t="shared" si="7"/>
        <v>30201</v>
      </c>
    </row>
    <row r="101" spans="1:130" x14ac:dyDescent="0.2">
      <c r="A101" t="s">
        <v>307</v>
      </c>
      <c r="B101" t="s">
        <v>326</v>
      </c>
      <c r="C101" t="s">
        <v>327</v>
      </c>
      <c r="D101" s="8">
        <f>SUM(Table3254[[#This Row],[0]:[90]])</f>
        <v>150124</v>
      </c>
      <c r="E101" s="9">
        <f>SUM(Table3254[[#This Row],[0]:[15]])</f>
        <v>26951</v>
      </c>
      <c r="F101" s="8">
        <f>SUM(Table3254[[#This Row],[16]:[64]])</f>
        <v>91248</v>
      </c>
      <c r="G101" s="8">
        <f>SUM(Table3254[[#This Row],[65]:[90]])</f>
        <v>31925</v>
      </c>
      <c r="H101" s="8">
        <f>SUM(Table3254[[#This Row],[85]:[90]])</f>
        <v>4048</v>
      </c>
      <c r="I101" s="9">
        <f>SUM(Table3254[[#This Row],[0]:[17]])</f>
        <v>30290</v>
      </c>
      <c r="J101" s="8">
        <f>SUM(Table3254[[#This Row],[18]:[64]])</f>
        <v>87909</v>
      </c>
      <c r="K101" s="9">
        <f>SUM(Table3254[[#This Row],[0]:[4]])</f>
        <v>7609</v>
      </c>
      <c r="L101" s="8">
        <f>SUM(Table3254[[#This Row],[5]:[15]])</f>
        <v>19342</v>
      </c>
      <c r="M101" s="8">
        <f>SUM(Table3254[[#This Row],[16]:[24]])</f>
        <v>13594</v>
      </c>
      <c r="N101" s="8">
        <f>SUM(Table3254[[#This Row],[25]:[49]])</f>
        <v>46114</v>
      </c>
      <c r="O101" s="8">
        <f>SUM(Table3254[[#This Row],[50]:[64]])</f>
        <v>31540</v>
      </c>
      <c r="P101" s="8">
        <f>SUM(Table3254[[#This Row],[65]:[74]])</f>
        <v>17160</v>
      </c>
      <c r="Q101" s="8">
        <f>SUM(Table3254[[#This Row],[75]:[84]])</f>
        <v>10717</v>
      </c>
      <c r="R101" s="9">
        <f>SUM(Table3254[[#This Row],[5]:[9]])</f>
        <v>8681</v>
      </c>
      <c r="S101" s="8">
        <f>SUM(Table3254[[#This Row],[10]:[14]])</f>
        <v>8878</v>
      </c>
      <c r="T101" s="8">
        <f>SUM(Table3254[[#This Row],[15]:[19]])</f>
        <v>8088</v>
      </c>
      <c r="U101" s="8">
        <f>SUM(Table3254[[#This Row],[20]:[24]])</f>
        <v>7289</v>
      </c>
      <c r="V101" s="8">
        <f>SUM(Table3254[[#This Row],[25]:[29]])</f>
        <v>8619</v>
      </c>
      <c r="W101" s="8">
        <f>SUM(Table3254[[#This Row],[30]:[34]])</f>
        <v>9922</v>
      </c>
      <c r="X101" s="8">
        <f>SUM(Table3254[[#This Row],[35]:[39]])</f>
        <v>10232</v>
      </c>
      <c r="Y101" s="8">
        <f>SUM(Table3254[[#This Row],[40]:[44]])</f>
        <v>9394</v>
      </c>
      <c r="Z101" s="8">
        <f>SUM(Table3254[[#This Row],[45]:[49]])</f>
        <v>7947</v>
      </c>
      <c r="AA101" s="8">
        <f>SUM(Table3254[[#This Row],[50]:[54]])</f>
        <v>9765</v>
      </c>
      <c r="AB101" s="8">
        <f>SUM(Table3254[[#This Row],[55]:[59]])</f>
        <v>10990</v>
      </c>
      <c r="AC101" s="8">
        <f>SUM(Table3254[[#This Row],[60]:[64]])</f>
        <v>10785</v>
      </c>
      <c r="AD101" s="8">
        <f>SUM(Table3254[[#This Row],[65]:[69]])</f>
        <v>9287</v>
      </c>
      <c r="AE101" s="8">
        <f>SUM(Table3254[[#This Row],[70]:[74]])</f>
        <v>7873</v>
      </c>
      <c r="AF101" s="8">
        <f>SUM(Table3254[[#This Row],[75]:[79]])</f>
        <v>6654</v>
      </c>
      <c r="AG101" s="8">
        <f>SUM(Table3254[[#This Row],[80]:[84]])</f>
        <v>4063</v>
      </c>
      <c r="AH101" s="8">
        <f>SUM(Table3254[[#This Row],[85]:[89]])</f>
        <v>2655</v>
      </c>
      <c r="AI101" s="8">
        <f>Table3254[[#This Row],[90]]</f>
        <v>1393</v>
      </c>
      <c r="AJ101" s="9">
        <v>1431</v>
      </c>
      <c r="AK101" s="8">
        <v>1456</v>
      </c>
      <c r="AL101" s="8">
        <v>1595</v>
      </c>
      <c r="AM101" s="8">
        <v>1506</v>
      </c>
      <c r="AN101" s="8">
        <v>1621</v>
      </c>
      <c r="AO101" s="8">
        <v>1700</v>
      </c>
      <c r="AP101" s="8">
        <v>1694</v>
      </c>
      <c r="AQ101" s="8">
        <v>1824</v>
      </c>
      <c r="AR101" s="8">
        <v>1705</v>
      </c>
      <c r="AS101" s="8">
        <v>1758</v>
      </c>
      <c r="AT101" s="8">
        <v>1758</v>
      </c>
      <c r="AU101" s="8">
        <v>1760</v>
      </c>
      <c r="AV101" s="8">
        <v>1812</v>
      </c>
      <c r="AW101" s="8">
        <v>1767</v>
      </c>
      <c r="AX101" s="8">
        <v>1781</v>
      </c>
      <c r="AY101" s="8">
        <v>1783</v>
      </c>
      <c r="AZ101" s="8">
        <v>1675</v>
      </c>
      <c r="BA101" s="8">
        <v>1664</v>
      </c>
      <c r="BB101" s="8">
        <v>1577</v>
      </c>
      <c r="BC101" s="8">
        <v>1389</v>
      </c>
      <c r="BD101" s="8">
        <v>1316</v>
      </c>
      <c r="BE101" s="8">
        <v>1376</v>
      </c>
      <c r="BF101" s="8">
        <v>1421</v>
      </c>
      <c r="BG101" s="8">
        <v>1565</v>
      </c>
      <c r="BH101" s="8">
        <v>1611</v>
      </c>
      <c r="BI101" s="8">
        <v>1599</v>
      </c>
      <c r="BJ101" s="8">
        <v>1716</v>
      </c>
      <c r="BK101" s="8">
        <v>1745</v>
      </c>
      <c r="BL101" s="8">
        <v>1776</v>
      </c>
      <c r="BM101" s="8">
        <v>1783</v>
      </c>
      <c r="BN101" s="8">
        <v>1934</v>
      </c>
      <c r="BO101" s="8">
        <v>1906</v>
      </c>
      <c r="BP101" s="8">
        <v>2040</v>
      </c>
      <c r="BQ101" s="8">
        <v>2000</v>
      </c>
      <c r="BR101" s="8">
        <v>2042</v>
      </c>
      <c r="BS101" s="8">
        <v>2081</v>
      </c>
      <c r="BT101" s="8">
        <v>2080</v>
      </c>
      <c r="BU101" s="8">
        <v>2169</v>
      </c>
      <c r="BV101" s="8">
        <v>2042</v>
      </c>
      <c r="BW101" s="8">
        <v>1860</v>
      </c>
      <c r="BX101" s="8">
        <v>1847</v>
      </c>
      <c r="BY101" s="8">
        <v>1885</v>
      </c>
      <c r="BZ101" s="8">
        <v>1895</v>
      </c>
      <c r="CA101" s="8">
        <v>1907</v>
      </c>
      <c r="CB101" s="8">
        <v>1860</v>
      </c>
      <c r="CC101" s="8">
        <v>1537</v>
      </c>
      <c r="CD101" s="8">
        <v>1488</v>
      </c>
      <c r="CE101" s="8">
        <v>1580</v>
      </c>
      <c r="CF101" s="8">
        <v>1668</v>
      </c>
      <c r="CG101" s="8">
        <v>1674</v>
      </c>
      <c r="CH101" s="8">
        <v>1772</v>
      </c>
      <c r="CI101" s="8">
        <v>1906</v>
      </c>
      <c r="CJ101" s="8">
        <v>2028</v>
      </c>
      <c r="CK101" s="8">
        <v>1969</v>
      </c>
      <c r="CL101" s="8">
        <v>2090</v>
      </c>
      <c r="CM101" s="8">
        <v>2130</v>
      </c>
      <c r="CN101" s="8">
        <v>2105</v>
      </c>
      <c r="CO101" s="8">
        <v>2241</v>
      </c>
      <c r="CP101" s="8">
        <v>2255</v>
      </c>
      <c r="CQ101" s="8">
        <v>2259</v>
      </c>
      <c r="CR101" s="8">
        <v>2230</v>
      </c>
      <c r="CS101" s="8">
        <v>2158</v>
      </c>
      <c r="CT101" s="8">
        <v>2192</v>
      </c>
      <c r="CU101" s="8">
        <v>2092</v>
      </c>
      <c r="CV101" s="8">
        <v>2113</v>
      </c>
      <c r="CW101" s="8">
        <v>2006</v>
      </c>
      <c r="CX101" s="8">
        <v>1906</v>
      </c>
      <c r="CY101" s="8">
        <v>1870</v>
      </c>
      <c r="CZ101" s="8">
        <v>1726</v>
      </c>
      <c r="DA101" s="8">
        <v>1779</v>
      </c>
      <c r="DB101" s="8">
        <v>1669</v>
      </c>
      <c r="DC101" s="8">
        <v>1503</v>
      </c>
      <c r="DD101" s="8">
        <v>1565</v>
      </c>
      <c r="DE101" s="8">
        <v>1600</v>
      </c>
      <c r="DF101" s="8">
        <v>1536</v>
      </c>
      <c r="DG101" s="8">
        <v>1602</v>
      </c>
      <c r="DH101" s="8">
        <v>1631</v>
      </c>
      <c r="DI101" s="8">
        <v>1277</v>
      </c>
      <c r="DJ101" s="8">
        <v>1103</v>
      </c>
      <c r="DK101" s="8">
        <v>1041</v>
      </c>
      <c r="DL101" s="8">
        <v>985</v>
      </c>
      <c r="DM101" s="8">
        <v>848</v>
      </c>
      <c r="DN101" s="8">
        <v>753</v>
      </c>
      <c r="DO101" s="8">
        <v>753</v>
      </c>
      <c r="DP101" s="8">
        <v>724</v>
      </c>
      <c r="DQ101" s="8">
        <v>704</v>
      </c>
      <c r="DR101" s="8">
        <v>625</v>
      </c>
      <c r="DS101" s="8">
        <v>524</v>
      </c>
      <c r="DT101" s="8">
        <v>440</v>
      </c>
      <c r="DU101" s="8">
        <v>362</v>
      </c>
      <c r="DV101" s="8">
        <v>1393</v>
      </c>
      <c r="DW101" s="8">
        <f t="shared" si="4"/>
        <v>91248</v>
      </c>
      <c r="DX101" s="8">
        <f t="shared" si="5"/>
        <v>10255</v>
      </c>
      <c r="DY101" s="8">
        <f t="shared" si="6"/>
        <v>46114</v>
      </c>
      <c r="DZ101" s="8">
        <f t="shared" si="7"/>
        <v>31540</v>
      </c>
    </row>
    <row r="102" spans="1:130" x14ac:dyDescent="0.2">
      <c r="A102" t="s">
        <v>307</v>
      </c>
      <c r="B102" t="s">
        <v>328</v>
      </c>
      <c r="C102" t="s">
        <v>329</v>
      </c>
      <c r="D102" s="8">
        <f>SUM(Table3254[[#This Row],[0]:[90]])</f>
        <v>203768</v>
      </c>
      <c r="E102" s="9">
        <f>SUM(Table3254[[#This Row],[0]:[15]])</f>
        <v>39308</v>
      </c>
      <c r="F102" s="8">
        <f>SUM(Table3254[[#This Row],[16]:[64]])</f>
        <v>125126</v>
      </c>
      <c r="G102" s="8">
        <f>SUM(Table3254[[#This Row],[65]:[90]])</f>
        <v>39334</v>
      </c>
      <c r="H102" s="8">
        <f>SUM(Table3254[[#This Row],[85]:[90]])</f>
        <v>4598</v>
      </c>
      <c r="I102" s="9">
        <f>SUM(Table3254[[#This Row],[0]:[17]])</f>
        <v>44466</v>
      </c>
      <c r="J102" s="8">
        <f>SUM(Table3254[[#This Row],[18]:[64]])</f>
        <v>119968</v>
      </c>
      <c r="K102" s="9">
        <f>SUM(Table3254[[#This Row],[0]:[4]])</f>
        <v>10614</v>
      </c>
      <c r="L102" s="8">
        <f>SUM(Table3254[[#This Row],[5]:[15]])</f>
        <v>28694</v>
      </c>
      <c r="M102" s="8">
        <f>SUM(Table3254[[#This Row],[16]:[24]])</f>
        <v>18782</v>
      </c>
      <c r="N102" s="8">
        <f>SUM(Table3254[[#This Row],[25]:[49]])</f>
        <v>65681</v>
      </c>
      <c r="O102" s="8">
        <f>SUM(Table3254[[#This Row],[50]:[64]])</f>
        <v>40663</v>
      </c>
      <c r="P102" s="8">
        <f>SUM(Table3254[[#This Row],[65]:[74]])</f>
        <v>21326</v>
      </c>
      <c r="Q102" s="8">
        <f>SUM(Table3254[[#This Row],[75]:[84]])</f>
        <v>13410</v>
      </c>
      <c r="R102" s="9">
        <f>SUM(Table3254[[#This Row],[5]:[9]])</f>
        <v>12317</v>
      </c>
      <c r="S102" s="8">
        <f>SUM(Table3254[[#This Row],[10]:[14]])</f>
        <v>13665</v>
      </c>
      <c r="T102" s="8">
        <f>SUM(Table3254[[#This Row],[15]:[19]])</f>
        <v>12146</v>
      </c>
      <c r="U102" s="8">
        <f>SUM(Table3254[[#This Row],[20]:[24]])</f>
        <v>9348</v>
      </c>
      <c r="V102" s="8">
        <f>SUM(Table3254[[#This Row],[25]:[29]])</f>
        <v>12314</v>
      </c>
      <c r="W102" s="8">
        <f>SUM(Table3254[[#This Row],[30]:[34]])</f>
        <v>13990</v>
      </c>
      <c r="X102" s="8">
        <f>SUM(Table3254[[#This Row],[35]:[39]])</f>
        <v>14459</v>
      </c>
      <c r="Y102" s="8">
        <f>SUM(Table3254[[#This Row],[40]:[44]])</f>
        <v>13290</v>
      </c>
      <c r="Z102" s="8">
        <f>SUM(Table3254[[#This Row],[45]:[49]])</f>
        <v>11628</v>
      </c>
      <c r="AA102" s="8">
        <f>SUM(Table3254[[#This Row],[50]:[54]])</f>
        <v>13331</v>
      </c>
      <c r="AB102" s="8">
        <f>SUM(Table3254[[#This Row],[55]:[59]])</f>
        <v>13967</v>
      </c>
      <c r="AC102" s="8">
        <f>SUM(Table3254[[#This Row],[60]:[64]])</f>
        <v>13365</v>
      </c>
      <c r="AD102" s="8">
        <f>SUM(Table3254[[#This Row],[65]:[69]])</f>
        <v>11498</v>
      </c>
      <c r="AE102" s="8">
        <f>SUM(Table3254[[#This Row],[70]:[74]])</f>
        <v>9828</v>
      </c>
      <c r="AF102" s="8">
        <f>SUM(Table3254[[#This Row],[75]:[79]])</f>
        <v>8298</v>
      </c>
      <c r="AG102" s="8">
        <f>SUM(Table3254[[#This Row],[80]:[84]])</f>
        <v>5112</v>
      </c>
      <c r="AH102" s="8">
        <f>SUM(Table3254[[#This Row],[85]:[89]])</f>
        <v>2992</v>
      </c>
      <c r="AI102" s="8">
        <f>Table3254[[#This Row],[90]]</f>
        <v>1606</v>
      </c>
      <c r="AJ102" s="9">
        <v>1939</v>
      </c>
      <c r="AK102" s="8">
        <v>2108</v>
      </c>
      <c r="AL102" s="8">
        <v>2049</v>
      </c>
      <c r="AM102" s="8">
        <v>2240</v>
      </c>
      <c r="AN102" s="8">
        <v>2278</v>
      </c>
      <c r="AO102" s="8">
        <v>2294</v>
      </c>
      <c r="AP102" s="8">
        <v>2468</v>
      </c>
      <c r="AQ102" s="8">
        <v>2571</v>
      </c>
      <c r="AR102" s="8">
        <v>2492</v>
      </c>
      <c r="AS102" s="8">
        <v>2492</v>
      </c>
      <c r="AT102" s="8">
        <v>2769</v>
      </c>
      <c r="AU102" s="8">
        <v>2714</v>
      </c>
      <c r="AV102" s="8">
        <v>2829</v>
      </c>
      <c r="AW102" s="8">
        <v>2660</v>
      </c>
      <c r="AX102" s="8">
        <v>2693</v>
      </c>
      <c r="AY102" s="8">
        <v>2712</v>
      </c>
      <c r="AZ102" s="8">
        <v>2559</v>
      </c>
      <c r="BA102" s="8">
        <v>2599</v>
      </c>
      <c r="BB102" s="8">
        <v>2381</v>
      </c>
      <c r="BC102" s="8">
        <v>1895</v>
      </c>
      <c r="BD102" s="8">
        <v>1516</v>
      </c>
      <c r="BE102" s="8">
        <v>1653</v>
      </c>
      <c r="BF102" s="8">
        <v>1815</v>
      </c>
      <c r="BG102" s="8">
        <v>2125</v>
      </c>
      <c r="BH102" s="8">
        <v>2239</v>
      </c>
      <c r="BI102" s="8">
        <v>2188</v>
      </c>
      <c r="BJ102" s="8">
        <v>2568</v>
      </c>
      <c r="BK102" s="8">
        <v>2377</v>
      </c>
      <c r="BL102" s="8">
        <v>2491</v>
      </c>
      <c r="BM102" s="8">
        <v>2690</v>
      </c>
      <c r="BN102" s="8">
        <v>2753</v>
      </c>
      <c r="BO102" s="8">
        <v>2862</v>
      </c>
      <c r="BP102" s="8">
        <v>2832</v>
      </c>
      <c r="BQ102" s="8">
        <v>2738</v>
      </c>
      <c r="BR102" s="8">
        <v>2805</v>
      </c>
      <c r="BS102" s="8">
        <v>2927</v>
      </c>
      <c r="BT102" s="8">
        <v>2816</v>
      </c>
      <c r="BU102" s="8">
        <v>3002</v>
      </c>
      <c r="BV102" s="8">
        <v>2903</v>
      </c>
      <c r="BW102" s="8">
        <v>2811</v>
      </c>
      <c r="BX102" s="8">
        <v>2711</v>
      </c>
      <c r="BY102" s="8">
        <v>2584</v>
      </c>
      <c r="BZ102" s="8">
        <v>2736</v>
      </c>
      <c r="CA102" s="8">
        <v>2648</v>
      </c>
      <c r="CB102" s="8">
        <v>2611</v>
      </c>
      <c r="CC102" s="8">
        <v>2304</v>
      </c>
      <c r="CD102" s="8">
        <v>2231</v>
      </c>
      <c r="CE102" s="8">
        <v>2279</v>
      </c>
      <c r="CF102" s="8">
        <v>2364</v>
      </c>
      <c r="CG102" s="8">
        <v>2450</v>
      </c>
      <c r="CH102" s="8">
        <v>2383</v>
      </c>
      <c r="CI102" s="8">
        <v>2667</v>
      </c>
      <c r="CJ102" s="8">
        <v>2761</v>
      </c>
      <c r="CK102" s="8">
        <v>2785</v>
      </c>
      <c r="CL102" s="8">
        <v>2735</v>
      </c>
      <c r="CM102" s="8">
        <v>2791</v>
      </c>
      <c r="CN102" s="8">
        <v>2846</v>
      </c>
      <c r="CO102" s="8">
        <v>2827</v>
      </c>
      <c r="CP102" s="8">
        <v>2754</v>
      </c>
      <c r="CQ102" s="8">
        <v>2749</v>
      </c>
      <c r="CR102" s="8">
        <v>2809</v>
      </c>
      <c r="CS102" s="8">
        <v>2812</v>
      </c>
      <c r="CT102" s="8">
        <v>2620</v>
      </c>
      <c r="CU102" s="8">
        <v>2585</v>
      </c>
      <c r="CV102" s="8">
        <v>2539</v>
      </c>
      <c r="CW102" s="8">
        <v>2472</v>
      </c>
      <c r="CX102" s="8">
        <v>2462</v>
      </c>
      <c r="CY102" s="8">
        <v>2290</v>
      </c>
      <c r="CZ102" s="8">
        <v>2103</v>
      </c>
      <c r="DA102" s="8">
        <v>2171</v>
      </c>
      <c r="DB102" s="8">
        <v>2032</v>
      </c>
      <c r="DC102" s="8">
        <v>2014</v>
      </c>
      <c r="DD102" s="8">
        <v>1962</v>
      </c>
      <c r="DE102" s="8">
        <v>1898</v>
      </c>
      <c r="DF102" s="8">
        <v>1922</v>
      </c>
      <c r="DG102" s="8">
        <v>2009</v>
      </c>
      <c r="DH102" s="8">
        <v>2086</v>
      </c>
      <c r="DI102" s="8">
        <v>1481</v>
      </c>
      <c r="DJ102" s="8">
        <v>1392</v>
      </c>
      <c r="DK102" s="8">
        <v>1330</v>
      </c>
      <c r="DL102" s="8">
        <v>1168</v>
      </c>
      <c r="DM102" s="8">
        <v>1133</v>
      </c>
      <c r="DN102" s="8">
        <v>996</v>
      </c>
      <c r="DO102" s="8">
        <v>938</v>
      </c>
      <c r="DP102" s="8">
        <v>877</v>
      </c>
      <c r="DQ102" s="8">
        <v>822</v>
      </c>
      <c r="DR102" s="8">
        <v>684</v>
      </c>
      <c r="DS102" s="8">
        <v>568</v>
      </c>
      <c r="DT102" s="8">
        <v>520</v>
      </c>
      <c r="DU102" s="8">
        <v>398</v>
      </c>
      <c r="DV102" s="8">
        <v>1606</v>
      </c>
      <c r="DW102" s="8">
        <f t="shared" si="4"/>
        <v>125126</v>
      </c>
      <c r="DX102" s="8">
        <f t="shared" si="5"/>
        <v>13624</v>
      </c>
      <c r="DY102" s="8">
        <f t="shared" si="6"/>
        <v>65681</v>
      </c>
      <c r="DZ102" s="8">
        <f t="shared" si="7"/>
        <v>40663</v>
      </c>
    </row>
    <row r="103" spans="1:130" x14ac:dyDescent="0.2">
      <c r="A103" t="s">
        <v>307</v>
      </c>
      <c r="B103" t="s">
        <v>330</v>
      </c>
      <c r="C103" t="s">
        <v>331</v>
      </c>
      <c r="D103" s="8">
        <f>SUM(Table3254[[#This Row],[0]:[90]])</f>
        <v>283606</v>
      </c>
      <c r="E103" s="9">
        <f>SUM(Table3254[[#This Row],[0]:[15]])</f>
        <v>49686</v>
      </c>
      <c r="F103" s="8">
        <f>SUM(Table3254[[#This Row],[16]:[64]])</f>
        <v>175217</v>
      </c>
      <c r="G103" s="8">
        <f>SUM(Table3254[[#This Row],[65]:[90]])</f>
        <v>58703</v>
      </c>
      <c r="H103" s="8">
        <f>SUM(Table3254[[#This Row],[85]:[90]])</f>
        <v>7115</v>
      </c>
      <c r="I103" s="9">
        <f>SUM(Table3254[[#This Row],[0]:[17]])</f>
        <v>56112</v>
      </c>
      <c r="J103" s="8">
        <f>SUM(Table3254[[#This Row],[18]:[64]])</f>
        <v>168791</v>
      </c>
      <c r="K103" s="9">
        <f>SUM(Table3254[[#This Row],[0]:[4]])</f>
        <v>14224</v>
      </c>
      <c r="L103" s="8">
        <f>SUM(Table3254[[#This Row],[5]:[15]])</f>
        <v>35462</v>
      </c>
      <c r="M103" s="8">
        <f>SUM(Table3254[[#This Row],[16]:[24]])</f>
        <v>27404</v>
      </c>
      <c r="N103" s="8">
        <f>SUM(Table3254[[#This Row],[25]:[49]])</f>
        <v>89928</v>
      </c>
      <c r="O103" s="8">
        <f>SUM(Table3254[[#This Row],[50]:[64]])</f>
        <v>57885</v>
      </c>
      <c r="P103" s="8">
        <f>SUM(Table3254[[#This Row],[65]:[74]])</f>
        <v>31737</v>
      </c>
      <c r="Q103" s="8">
        <f>SUM(Table3254[[#This Row],[75]:[84]])</f>
        <v>19851</v>
      </c>
      <c r="R103" s="9">
        <f>SUM(Table3254[[#This Row],[5]:[9]])</f>
        <v>15570</v>
      </c>
      <c r="S103" s="8">
        <f>SUM(Table3254[[#This Row],[10]:[14]])</f>
        <v>16430</v>
      </c>
      <c r="T103" s="8">
        <f>SUM(Table3254[[#This Row],[15]:[19]])</f>
        <v>15890</v>
      </c>
      <c r="U103" s="8">
        <f>SUM(Table3254[[#This Row],[20]:[24]])</f>
        <v>14976</v>
      </c>
      <c r="V103" s="8">
        <f>SUM(Table3254[[#This Row],[25]:[29]])</f>
        <v>17622</v>
      </c>
      <c r="W103" s="8">
        <f>SUM(Table3254[[#This Row],[30]:[34]])</f>
        <v>19930</v>
      </c>
      <c r="X103" s="8">
        <f>SUM(Table3254[[#This Row],[35]:[39]])</f>
        <v>19277</v>
      </c>
      <c r="Y103" s="8">
        <f>SUM(Table3254[[#This Row],[40]:[44]])</f>
        <v>17579</v>
      </c>
      <c r="Z103" s="8">
        <f>SUM(Table3254[[#This Row],[45]:[49]])</f>
        <v>15520</v>
      </c>
      <c r="AA103" s="8">
        <f>SUM(Table3254[[#This Row],[50]:[54]])</f>
        <v>18995</v>
      </c>
      <c r="AB103" s="8">
        <f>SUM(Table3254[[#This Row],[55]:[59]])</f>
        <v>19753</v>
      </c>
      <c r="AC103" s="8">
        <f>SUM(Table3254[[#This Row],[60]:[64]])</f>
        <v>19137</v>
      </c>
      <c r="AD103" s="8">
        <f>SUM(Table3254[[#This Row],[65]:[69]])</f>
        <v>17105</v>
      </c>
      <c r="AE103" s="8">
        <f>SUM(Table3254[[#This Row],[70]:[74]])</f>
        <v>14632</v>
      </c>
      <c r="AF103" s="8">
        <f>SUM(Table3254[[#This Row],[75]:[79]])</f>
        <v>12374</v>
      </c>
      <c r="AG103" s="8">
        <f>SUM(Table3254[[#This Row],[80]:[84]])</f>
        <v>7477</v>
      </c>
      <c r="AH103" s="8">
        <f>SUM(Table3254[[#This Row],[85]:[89]])</f>
        <v>4785</v>
      </c>
      <c r="AI103" s="8">
        <f>Table3254[[#This Row],[90]]</f>
        <v>2330</v>
      </c>
      <c r="AJ103" s="9">
        <v>2723</v>
      </c>
      <c r="AK103" s="8">
        <v>2869</v>
      </c>
      <c r="AL103" s="8">
        <v>2855</v>
      </c>
      <c r="AM103" s="8">
        <v>2837</v>
      </c>
      <c r="AN103" s="8">
        <v>2940</v>
      </c>
      <c r="AO103" s="8">
        <v>3037</v>
      </c>
      <c r="AP103" s="8">
        <v>3151</v>
      </c>
      <c r="AQ103" s="8">
        <v>3189</v>
      </c>
      <c r="AR103" s="8">
        <v>3107</v>
      </c>
      <c r="AS103" s="8">
        <v>3086</v>
      </c>
      <c r="AT103" s="8">
        <v>3177</v>
      </c>
      <c r="AU103" s="8">
        <v>3472</v>
      </c>
      <c r="AV103" s="8">
        <v>3288</v>
      </c>
      <c r="AW103" s="8">
        <v>3262</v>
      </c>
      <c r="AX103" s="8">
        <v>3231</v>
      </c>
      <c r="AY103" s="8">
        <v>3462</v>
      </c>
      <c r="AZ103" s="8">
        <v>3234</v>
      </c>
      <c r="BA103" s="8">
        <v>3192</v>
      </c>
      <c r="BB103" s="8">
        <v>3122</v>
      </c>
      <c r="BC103" s="8">
        <v>2880</v>
      </c>
      <c r="BD103" s="8">
        <v>2870</v>
      </c>
      <c r="BE103" s="8">
        <v>2876</v>
      </c>
      <c r="BF103" s="8">
        <v>2899</v>
      </c>
      <c r="BG103" s="8">
        <v>3126</v>
      </c>
      <c r="BH103" s="8">
        <v>3205</v>
      </c>
      <c r="BI103" s="8">
        <v>3340</v>
      </c>
      <c r="BJ103" s="8">
        <v>3484</v>
      </c>
      <c r="BK103" s="8">
        <v>3356</v>
      </c>
      <c r="BL103" s="8">
        <v>3641</v>
      </c>
      <c r="BM103" s="8">
        <v>3801</v>
      </c>
      <c r="BN103" s="8">
        <v>3821</v>
      </c>
      <c r="BO103" s="8">
        <v>4158</v>
      </c>
      <c r="BP103" s="8">
        <v>4101</v>
      </c>
      <c r="BQ103" s="8">
        <v>3933</v>
      </c>
      <c r="BR103" s="8">
        <v>3917</v>
      </c>
      <c r="BS103" s="8">
        <v>3993</v>
      </c>
      <c r="BT103" s="8">
        <v>3901</v>
      </c>
      <c r="BU103" s="8">
        <v>3949</v>
      </c>
      <c r="BV103" s="8">
        <v>3875</v>
      </c>
      <c r="BW103" s="8">
        <v>3559</v>
      </c>
      <c r="BX103" s="8">
        <v>3639</v>
      </c>
      <c r="BY103" s="8">
        <v>3480</v>
      </c>
      <c r="BZ103" s="8">
        <v>3531</v>
      </c>
      <c r="CA103" s="8">
        <v>3493</v>
      </c>
      <c r="CB103" s="8">
        <v>3436</v>
      </c>
      <c r="CC103" s="8">
        <v>3162</v>
      </c>
      <c r="CD103" s="8">
        <v>2894</v>
      </c>
      <c r="CE103" s="8">
        <v>3132</v>
      </c>
      <c r="CF103" s="8">
        <v>3153</v>
      </c>
      <c r="CG103" s="8">
        <v>3179</v>
      </c>
      <c r="CH103" s="8">
        <v>3520</v>
      </c>
      <c r="CI103" s="8">
        <v>3763</v>
      </c>
      <c r="CJ103" s="8">
        <v>4095</v>
      </c>
      <c r="CK103" s="8">
        <v>3790</v>
      </c>
      <c r="CL103" s="8">
        <v>3827</v>
      </c>
      <c r="CM103" s="8">
        <v>3923</v>
      </c>
      <c r="CN103" s="8">
        <v>3926</v>
      </c>
      <c r="CO103" s="8">
        <v>3870</v>
      </c>
      <c r="CP103" s="8">
        <v>3996</v>
      </c>
      <c r="CQ103" s="8">
        <v>4038</v>
      </c>
      <c r="CR103" s="8">
        <v>3944</v>
      </c>
      <c r="CS103" s="8">
        <v>3955</v>
      </c>
      <c r="CT103" s="8">
        <v>3854</v>
      </c>
      <c r="CU103" s="8">
        <v>3654</v>
      </c>
      <c r="CV103" s="8">
        <v>3730</v>
      </c>
      <c r="CW103" s="8">
        <v>3776</v>
      </c>
      <c r="CX103" s="8">
        <v>3669</v>
      </c>
      <c r="CY103" s="8">
        <v>3355</v>
      </c>
      <c r="CZ103" s="8">
        <v>3146</v>
      </c>
      <c r="DA103" s="8">
        <v>3159</v>
      </c>
      <c r="DB103" s="8">
        <v>2988</v>
      </c>
      <c r="DC103" s="8">
        <v>2993</v>
      </c>
      <c r="DD103" s="8">
        <v>2907</v>
      </c>
      <c r="DE103" s="8">
        <v>2875</v>
      </c>
      <c r="DF103" s="8">
        <v>2869</v>
      </c>
      <c r="DG103" s="8">
        <v>2917</v>
      </c>
      <c r="DH103" s="8">
        <v>3169</v>
      </c>
      <c r="DI103" s="8">
        <v>2269</v>
      </c>
      <c r="DJ103" s="8">
        <v>2083</v>
      </c>
      <c r="DK103" s="8">
        <v>1936</v>
      </c>
      <c r="DL103" s="8">
        <v>1765</v>
      </c>
      <c r="DM103" s="8">
        <v>1535</v>
      </c>
      <c r="DN103" s="8">
        <v>1425</v>
      </c>
      <c r="DO103" s="8">
        <v>1401</v>
      </c>
      <c r="DP103" s="8">
        <v>1351</v>
      </c>
      <c r="DQ103" s="8">
        <v>1274</v>
      </c>
      <c r="DR103" s="8">
        <v>1081</v>
      </c>
      <c r="DS103" s="8">
        <v>908</v>
      </c>
      <c r="DT103" s="8">
        <v>801</v>
      </c>
      <c r="DU103" s="8">
        <v>721</v>
      </c>
      <c r="DV103" s="8">
        <v>2330</v>
      </c>
      <c r="DW103" s="8">
        <f t="shared" si="4"/>
        <v>175217</v>
      </c>
      <c r="DX103" s="8">
        <f t="shared" si="5"/>
        <v>20978</v>
      </c>
      <c r="DY103" s="8">
        <f t="shared" si="6"/>
        <v>89928</v>
      </c>
      <c r="DZ103" s="8">
        <f t="shared" si="7"/>
        <v>57885</v>
      </c>
    </row>
    <row r="104" spans="1:130" x14ac:dyDescent="0.2">
      <c r="A104" t="s">
        <v>332</v>
      </c>
      <c r="B104" s="10" t="s">
        <v>333</v>
      </c>
      <c r="C104" s="10" t="s">
        <v>164</v>
      </c>
      <c r="D104" s="8">
        <f>SUM(Table3254[[#This Row],[0]:[90]])</f>
        <v>93746</v>
      </c>
      <c r="E104" s="9">
        <f>SUM(Table3254[[#This Row],[0]:[15]])</f>
        <v>15289</v>
      </c>
      <c r="F104" s="8">
        <f>SUM(Table3254[[#This Row],[16]:[64]])</f>
        <v>55315</v>
      </c>
      <c r="G104" s="8">
        <f>SUM(Table3254[[#This Row],[65]:[90]])</f>
        <v>23142</v>
      </c>
      <c r="H104" s="8">
        <f>SUM(Table3254[[#This Row],[85]:[90]])</f>
        <v>2849</v>
      </c>
      <c r="I104" s="9">
        <f>SUM(Table3254[[#This Row],[0]:[17]])</f>
        <v>17352</v>
      </c>
      <c r="J104" s="8">
        <f>SUM(Table3254[[#This Row],[18]:[64]])</f>
        <v>53252</v>
      </c>
      <c r="K104" s="9">
        <f>SUM(Table3254[[#This Row],[0]:[4]])</f>
        <v>4104</v>
      </c>
      <c r="L104" s="8">
        <f>SUM(Table3254[[#This Row],[5]:[15]])</f>
        <v>11185</v>
      </c>
      <c r="M104" s="8">
        <f>SUM(Table3254[[#This Row],[16]:[24]])</f>
        <v>8760</v>
      </c>
      <c r="N104" s="8">
        <f>SUM(Table3254[[#This Row],[25]:[49]])</f>
        <v>25027</v>
      </c>
      <c r="O104" s="8">
        <f>SUM(Table3254[[#This Row],[50]:[64]])</f>
        <v>21528</v>
      </c>
      <c r="P104" s="8">
        <f>SUM(Table3254[[#This Row],[65]:[74]])</f>
        <v>12242</v>
      </c>
      <c r="Q104" s="8">
        <f>SUM(Table3254[[#This Row],[75]:[84]])</f>
        <v>8051</v>
      </c>
      <c r="R104" s="9">
        <f>SUM(Table3254[[#This Row],[5]:[9]])</f>
        <v>4789</v>
      </c>
      <c r="S104" s="8">
        <f>SUM(Table3254[[#This Row],[10]:[14]])</f>
        <v>5306</v>
      </c>
      <c r="T104" s="8">
        <f>SUM(Table3254[[#This Row],[15]:[19]])</f>
        <v>5177</v>
      </c>
      <c r="U104" s="8">
        <f>SUM(Table3254[[#This Row],[20]:[24]])</f>
        <v>4673</v>
      </c>
      <c r="V104" s="8">
        <f>SUM(Table3254[[#This Row],[25]:[29]])</f>
        <v>4712</v>
      </c>
      <c r="W104" s="8">
        <f>SUM(Table3254[[#This Row],[30]:[34]])</f>
        <v>4954</v>
      </c>
      <c r="X104" s="8">
        <f>SUM(Table3254[[#This Row],[35]:[39]])</f>
        <v>5176</v>
      </c>
      <c r="Y104" s="8">
        <f>SUM(Table3254[[#This Row],[40]:[44]])</f>
        <v>5221</v>
      </c>
      <c r="Z104" s="8">
        <f>SUM(Table3254[[#This Row],[45]:[49]])</f>
        <v>4964</v>
      </c>
      <c r="AA104" s="8">
        <f>SUM(Table3254[[#This Row],[50]:[54]])</f>
        <v>6718</v>
      </c>
      <c r="AB104" s="8">
        <f>SUM(Table3254[[#This Row],[55]:[59]])</f>
        <v>7645</v>
      </c>
      <c r="AC104" s="8">
        <f>SUM(Table3254[[#This Row],[60]:[64]])</f>
        <v>7165</v>
      </c>
      <c r="AD104" s="8">
        <f>SUM(Table3254[[#This Row],[65]:[69]])</f>
        <v>6302</v>
      </c>
      <c r="AE104" s="8">
        <f>SUM(Table3254[[#This Row],[70]:[74]])</f>
        <v>5940</v>
      </c>
      <c r="AF104" s="8">
        <f>SUM(Table3254[[#This Row],[75]:[79]])</f>
        <v>5090</v>
      </c>
      <c r="AG104" s="8">
        <f>SUM(Table3254[[#This Row],[80]:[84]])</f>
        <v>2961</v>
      </c>
      <c r="AH104" s="8">
        <f>SUM(Table3254[[#This Row],[85]:[89]])</f>
        <v>1876</v>
      </c>
      <c r="AI104" s="8">
        <f>Table3254[[#This Row],[90]]</f>
        <v>973</v>
      </c>
      <c r="AJ104" s="9">
        <v>771</v>
      </c>
      <c r="AK104" s="8">
        <v>795</v>
      </c>
      <c r="AL104" s="8">
        <v>825</v>
      </c>
      <c r="AM104" s="8">
        <v>867</v>
      </c>
      <c r="AN104" s="8">
        <v>846</v>
      </c>
      <c r="AO104" s="8">
        <v>926</v>
      </c>
      <c r="AP104" s="8">
        <v>921</v>
      </c>
      <c r="AQ104" s="8">
        <v>951</v>
      </c>
      <c r="AR104" s="8">
        <v>931</v>
      </c>
      <c r="AS104" s="8">
        <v>1060</v>
      </c>
      <c r="AT104" s="8">
        <v>1057</v>
      </c>
      <c r="AU104" s="8">
        <v>1047</v>
      </c>
      <c r="AV104" s="8">
        <v>1075</v>
      </c>
      <c r="AW104" s="8">
        <v>1028</v>
      </c>
      <c r="AX104" s="8">
        <v>1099</v>
      </c>
      <c r="AY104" s="8">
        <v>1090</v>
      </c>
      <c r="AZ104" s="8">
        <v>1016</v>
      </c>
      <c r="BA104" s="8">
        <v>1047</v>
      </c>
      <c r="BB104" s="8">
        <v>1022</v>
      </c>
      <c r="BC104" s="8">
        <v>1002</v>
      </c>
      <c r="BD104" s="8">
        <v>1216</v>
      </c>
      <c r="BE104" s="8">
        <v>991</v>
      </c>
      <c r="BF104" s="8">
        <v>890</v>
      </c>
      <c r="BG104" s="8">
        <v>802</v>
      </c>
      <c r="BH104" s="8">
        <v>774</v>
      </c>
      <c r="BI104" s="8">
        <v>932</v>
      </c>
      <c r="BJ104" s="8">
        <v>982</v>
      </c>
      <c r="BK104" s="8">
        <v>911</v>
      </c>
      <c r="BL104" s="8">
        <v>921</v>
      </c>
      <c r="BM104" s="8">
        <v>966</v>
      </c>
      <c r="BN104" s="8">
        <v>936</v>
      </c>
      <c r="BO104" s="8">
        <v>987</v>
      </c>
      <c r="BP104" s="8">
        <v>1005</v>
      </c>
      <c r="BQ104" s="8">
        <v>1006</v>
      </c>
      <c r="BR104" s="8">
        <v>1020</v>
      </c>
      <c r="BS104" s="8">
        <v>1062</v>
      </c>
      <c r="BT104" s="8">
        <v>964</v>
      </c>
      <c r="BU104" s="8">
        <v>1129</v>
      </c>
      <c r="BV104" s="8">
        <v>1023</v>
      </c>
      <c r="BW104" s="8">
        <v>998</v>
      </c>
      <c r="BX104" s="8">
        <v>1050</v>
      </c>
      <c r="BY104" s="8">
        <v>983</v>
      </c>
      <c r="BZ104" s="8">
        <v>1108</v>
      </c>
      <c r="CA104" s="8">
        <v>1013</v>
      </c>
      <c r="CB104" s="8">
        <v>1067</v>
      </c>
      <c r="CC104" s="8">
        <v>949</v>
      </c>
      <c r="CD104" s="8">
        <v>920</v>
      </c>
      <c r="CE104" s="8">
        <v>985</v>
      </c>
      <c r="CF104" s="8">
        <v>1029</v>
      </c>
      <c r="CG104" s="8">
        <v>1081</v>
      </c>
      <c r="CH104" s="8">
        <v>1236</v>
      </c>
      <c r="CI104" s="8">
        <v>1349</v>
      </c>
      <c r="CJ104" s="8">
        <v>1403</v>
      </c>
      <c r="CK104" s="8">
        <v>1358</v>
      </c>
      <c r="CL104" s="8">
        <v>1372</v>
      </c>
      <c r="CM104" s="8">
        <v>1499</v>
      </c>
      <c r="CN104" s="8">
        <v>1474</v>
      </c>
      <c r="CO104" s="8">
        <v>1570</v>
      </c>
      <c r="CP104" s="8">
        <v>1560</v>
      </c>
      <c r="CQ104" s="8">
        <v>1542</v>
      </c>
      <c r="CR104" s="8">
        <v>1469</v>
      </c>
      <c r="CS104" s="8">
        <v>1525</v>
      </c>
      <c r="CT104" s="8">
        <v>1405</v>
      </c>
      <c r="CU104" s="8">
        <v>1366</v>
      </c>
      <c r="CV104" s="8">
        <v>1400</v>
      </c>
      <c r="CW104" s="8">
        <v>1343</v>
      </c>
      <c r="CX104" s="8">
        <v>1343</v>
      </c>
      <c r="CY104" s="8">
        <v>1219</v>
      </c>
      <c r="CZ104" s="8">
        <v>1252</v>
      </c>
      <c r="DA104" s="8">
        <v>1145</v>
      </c>
      <c r="DB104" s="8">
        <v>1242</v>
      </c>
      <c r="DC104" s="8">
        <v>1138</v>
      </c>
      <c r="DD104" s="8">
        <v>1168</v>
      </c>
      <c r="DE104" s="8">
        <v>1123</v>
      </c>
      <c r="DF104" s="8">
        <v>1269</v>
      </c>
      <c r="DG104" s="8">
        <v>1193</v>
      </c>
      <c r="DH104" s="8">
        <v>1330</v>
      </c>
      <c r="DI104" s="8">
        <v>864</v>
      </c>
      <c r="DJ104" s="8">
        <v>896</v>
      </c>
      <c r="DK104" s="8">
        <v>807</v>
      </c>
      <c r="DL104" s="8">
        <v>676</v>
      </c>
      <c r="DM104" s="8">
        <v>670</v>
      </c>
      <c r="DN104" s="8">
        <v>598</v>
      </c>
      <c r="DO104" s="8">
        <v>536</v>
      </c>
      <c r="DP104" s="8">
        <v>481</v>
      </c>
      <c r="DQ104" s="8">
        <v>462</v>
      </c>
      <c r="DR104" s="8">
        <v>456</v>
      </c>
      <c r="DS104" s="8">
        <v>342</v>
      </c>
      <c r="DT104" s="8">
        <v>336</v>
      </c>
      <c r="DU104" s="8">
        <v>280</v>
      </c>
      <c r="DV104" s="8">
        <v>973</v>
      </c>
      <c r="DW104" s="8">
        <f t="shared" si="4"/>
        <v>55315</v>
      </c>
      <c r="DX104" s="8">
        <f t="shared" si="5"/>
        <v>6697</v>
      </c>
      <c r="DY104" s="8">
        <f t="shared" si="6"/>
        <v>25027</v>
      </c>
      <c r="DZ104" s="8">
        <f t="shared" si="7"/>
        <v>21528</v>
      </c>
    </row>
    <row r="105" spans="1:130" x14ac:dyDescent="0.2">
      <c r="A105" t="s">
        <v>332</v>
      </c>
      <c r="B105" s="10" t="s">
        <v>334</v>
      </c>
      <c r="C105" s="10" t="s">
        <v>335</v>
      </c>
      <c r="D105" s="8">
        <f>SUM(Table3254[[#This Row],[0]:[90]])</f>
        <v>93042</v>
      </c>
      <c r="E105" s="9">
        <f>SUM(Table3254[[#This Row],[0]:[15]])</f>
        <v>15802</v>
      </c>
      <c r="F105" s="8">
        <f>SUM(Table3254[[#This Row],[16]:[64]])</f>
        <v>56678</v>
      </c>
      <c r="G105" s="8">
        <f>SUM(Table3254[[#This Row],[65]:[90]])</f>
        <v>20562</v>
      </c>
      <c r="H105" s="8">
        <f>SUM(Table3254[[#This Row],[85]:[90]])</f>
        <v>2691</v>
      </c>
      <c r="I105" s="9">
        <f>SUM(Table3254[[#This Row],[0]:[17]])</f>
        <v>17881</v>
      </c>
      <c r="J105" s="8">
        <f>SUM(Table3254[[#This Row],[18]:[64]])</f>
        <v>54599</v>
      </c>
      <c r="K105" s="9">
        <f>SUM(Table3254[[#This Row],[0]:[4]])</f>
        <v>4308</v>
      </c>
      <c r="L105" s="8">
        <f>SUM(Table3254[[#This Row],[5]:[15]])</f>
        <v>11494</v>
      </c>
      <c r="M105" s="8">
        <f>SUM(Table3254[[#This Row],[16]:[24]])</f>
        <v>8157</v>
      </c>
      <c r="N105" s="8">
        <f>SUM(Table3254[[#This Row],[25]:[49]])</f>
        <v>28452</v>
      </c>
      <c r="O105" s="8">
        <f>SUM(Table3254[[#This Row],[50]:[64]])</f>
        <v>20069</v>
      </c>
      <c r="P105" s="8">
        <f>SUM(Table3254[[#This Row],[65]:[74]])</f>
        <v>10523</v>
      </c>
      <c r="Q105" s="8">
        <f>SUM(Table3254[[#This Row],[75]:[84]])</f>
        <v>7348</v>
      </c>
      <c r="R105" s="9">
        <f>SUM(Table3254[[#This Row],[5]:[9]])</f>
        <v>5122</v>
      </c>
      <c r="S105" s="8">
        <f>SUM(Table3254[[#This Row],[10]:[14]])</f>
        <v>5322</v>
      </c>
      <c r="T105" s="8">
        <f>SUM(Table3254[[#This Row],[15]:[19]])</f>
        <v>4907</v>
      </c>
      <c r="U105" s="8">
        <f>SUM(Table3254[[#This Row],[20]:[24]])</f>
        <v>4300</v>
      </c>
      <c r="V105" s="8">
        <f>SUM(Table3254[[#This Row],[25]:[29]])</f>
        <v>5322</v>
      </c>
      <c r="W105" s="8">
        <f>SUM(Table3254[[#This Row],[30]:[34]])</f>
        <v>6011</v>
      </c>
      <c r="X105" s="8">
        <f>SUM(Table3254[[#This Row],[35]:[39]])</f>
        <v>5786</v>
      </c>
      <c r="Y105" s="8">
        <f>SUM(Table3254[[#This Row],[40]:[44]])</f>
        <v>6061</v>
      </c>
      <c r="Z105" s="8">
        <f>SUM(Table3254[[#This Row],[45]:[49]])</f>
        <v>5272</v>
      </c>
      <c r="AA105" s="8">
        <f>SUM(Table3254[[#This Row],[50]:[54]])</f>
        <v>6559</v>
      </c>
      <c r="AB105" s="8">
        <f>SUM(Table3254[[#This Row],[55]:[59]])</f>
        <v>6990</v>
      </c>
      <c r="AC105" s="8">
        <f>SUM(Table3254[[#This Row],[60]:[64]])</f>
        <v>6520</v>
      </c>
      <c r="AD105" s="8">
        <f>SUM(Table3254[[#This Row],[65]:[69]])</f>
        <v>5541</v>
      </c>
      <c r="AE105" s="8">
        <f>SUM(Table3254[[#This Row],[70]:[74]])</f>
        <v>4982</v>
      </c>
      <c r="AF105" s="8">
        <f>SUM(Table3254[[#This Row],[75]:[79]])</f>
        <v>4555</v>
      </c>
      <c r="AG105" s="8">
        <f>SUM(Table3254[[#This Row],[80]:[84]])</f>
        <v>2793</v>
      </c>
      <c r="AH105" s="8">
        <f>SUM(Table3254[[#This Row],[85]:[89]])</f>
        <v>1802</v>
      </c>
      <c r="AI105" s="8">
        <f>Table3254[[#This Row],[90]]</f>
        <v>889</v>
      </c>
      <c r="AJ105" s="9">
        <v>776</v>
      </c>
      <c r="AK105" s="8">
        <v>882</v>
      </c>
      <c r="AL105" s="8">
        <v>882</v>
      </c>
      <c r="AM105" s="8">
        <v>864</v>
      </c>
      <c r="AN105" s="8">
        <v>904</v>
      </c>
      <c r="AO105" s="8">
        <v>961</v>
      </c>
      <c r="AP105" s="8">
        <v>975</v>
      </c>
      <c r="AQ105" s="8">
        <v>1070</v>
      </c>
      <c r="AR105" s="8">
        <v>1063</v>
      </c>
      <c r="AS105" s="8">
        <v>1053</v>
      </c>
      <c r="AT105" s="8">
        <v>1037</v>
      </c>
      <c r="AU105" s="8">
        <v>1043</v>
      </c>
      <c r="AV105" s="8">
        <v>1114</v>
      </c>
      <c r="AW105" s="8">
        <v>1064</v>
      </c>
      <c r="AX105" s="8">
        <v>1064</v>
      </c>
      <c r="AY105" s="8">
        <v>1050</v>
      </c>
      <c r="AZ105" s="8">
        <v>1100</v>
      </c>
      <c r="BA105" s="8">
        <v>979</v>
      </c>
      <c r="BB105" s="8">
        <v>926</v>
      </c>
      <c r="BC105" s="8">
        <v>852</v>
      </c>
      <c r="BD105" s="8">
        <v>938</v>
      </c>
      <c r="BE105" s="8">
        <v>838</v>
      </c>
      <c r="BF105" s="8">
        <v>824</v>
      </c>
      <c r="BG105" s="8">
        <v>793</v>
      </c>
      <c r="BH105" s="8">
        <v>907</v>
      </c>
      <c r="BI105" s="8">
        <v>1030</v>
      </c>
      <c r="BJ105" s="8">
        <v>1083</v>
      </c>
      <c r="BK105" s="8">
        <v>1067</v>
      </c>
      <c r="BL105" s="8">
        <v>1024</v>
      </c>
      <c r="BM105" s="8">
        <v>1118</v>
      </c>
      <c r="BN105" s="8">
        <v>1186</v>
      </c>
      <c r="BO105" s="8">
        <v>1207</v>
      </c>
      <c r="BP105" s="8">
        <v>1210</v>
      </c>
      <c r="BQ105" s="8">
        <v>1169</v>
      </c>
      <c r="BR105" s="8">
        <v>1239</v>
      </c>
      <c r="BS105" s="8">
        <v>1134</v>
      </c>
      <c r="BT105" s="8">
        <v>1156</v>
      </c>
      <c r="BU105" s="8">
        <v>1185</v>
      </c>
      <c r="BV105" s="8">
        <v>1141</v>
      </c>
      <c r="BW105" s="8">
        <v>1170</v>
      </c>
      <c r="BX105" s="8">
        <v>1221</v>
      </c>
      <c r="BY105" s="8">
        <v>1191</v>
      </c>
      <c r="BZ105" s="8">
        <v>1230</v>
      </c>
      <c r="CA105" s="8">
        <v>1226</v>
      </c>
      <c r="CB105" s="8">
        <v>1193</v>
      </c>
      <c r="CC105" s="8">
        <v>1007</v>
      </c>
      <c r="CD105" s="8">
        <v>951</v>
      </c>
      <c r="CE105" s="8">
        <v>1063</v>
      </c>
      <c r="CF105" s="8">
        <v>1130</v>
      </c>
      <c r="CG105" s="8">
        <v>1121</v>
      </c>
      <c r="CH105" s="8">
        <v>1173</v>
      </c>
      <c r="CI105" s="8">
        <v>1340</v>
      </c>
      <c r="CJ105" s="8">
        <v>1344</v>
      </c>
      <c r="CK105" s="8">
        <v>1259</v>
      </c>
      <c r="CL105" s="8">
        <v>1443</v>
      </c>
      <c r="CM105" s="8">
        <v>1345</v>
      </c>
      <c r="CN105" s="8">
        <v>1404</v>
      </c>
      <c r="CO105" s="8">
        <v>1409</v>
      </c>
      <c r="CP105" s="8">
        <v>1511</v>
      </c>
      <c r="CQ105" s="8">
        <v>1321</v>
      </c>
      <c r="CR105" s="8">
        <v>1374</v>
      </c>
      <c r="CS105" s="8">
        <v>1379</v>
      </c>
      <c r="CT105" s="8">
        <v>1291</v>
      </c>
      <c r="CU105" s="8">
        <v>1220</v>
      </c>
      <c r="CV105" s="8">
        <v>1256</v>
      </c>
      <c r="CW105" s="8">
        <v>1211</v>
      </c>
      <c r="CX105" s="8">
        <v>1167</v>
      </c>
      <c r="CY105" s="8">
        <v>1076</v>
      </c>
      <c r="CZ105" s="8">
        <v>1086</v>
      </c>
      <c r="DA105" s="8">
        <v>1001</v>
      </c>
      <c r="DB105" s="8">
        <v>1028</v>
      </c>
      <c r="DC105" s="8">
        <v>969</v>
      </c>
      <c r="DD105" s="8">
        <v>981</v>
      </c>
      <c r="DE105" s="8">
        <v>981</v>
      </c>
      <c r="DF105" s="8">
        <v>1023</v>
      </c>
      <c r="DG105" s="8">
        <v>1051</v>
      </c>
      <c r="DH105" s="8">
        <v>1099</v>
      </c>
      <c r="DI105" s="8">
        <v>813</v>
      </c>
      <c r="DJ105" s="8">
        <v>799</v>
      </c>
      <c r="DK105" s="8">
        <v>793</v>
      </c>
      <c r="DL105" s="8">
        <v>688</v>
      </c>
      <c r="DM105" s="8">
        <v>528</v>
      </c>
      <c r="DN105" s="8">
        <v>538</v>
      </c>
      <c r="DO105" s="8">
        <v>525</v>
      </c>
      <c r="DP105" s="8">
        <v>514</v>
      </c>
      <c r="DQ105" s="8">
        <v>492</v>
      </c>
      <c r="DR105" s="8">
        <v>409</v>
      </c>
      <c r="DS105" s="8">
        <v>348</v>
      </c>
      <c r="DT105" s="8">
        <v>305</v>
      </c>
      <c r="DU105" s="8">
        <v>248</v>
      </c>
      <c r="DV105" s="8">
        <v>889</v>
      </c>
      <c r="DW105" s="8">
        <f t="shared" si="4"/>
        <v>56678</v>
      </c>
      <c r="DX105" s="8">
        <f t="shared" si="5"/>
        <v>6078</v>
      </c>
      <c r="DY105" s="8">
        <f t="shared" si="6"/>
        <v>28452</v>
      </c>
      <c r="DZ105" s="8">
        <f t="shared" si="7"/>
        <v>20069</v>
      </c>
    </row>
    <row r="106" spans="1:130" x14ac:dyDescent="0.2">
      <c r="A106" t="s">
        <v>332</v>
      </c>
      <c r="B106" s="10" t="s">
        <v>336</v>
      </c>
      <c r="C106" s="10" t="s">
        <v>337</v>
      </c>
      <c r="D106" s="8">
        <f>SUM(Table3254[[#This Row],[0]:[90]])</f>
        <v>103501</v>
      </c>
      <c r="E106" s="9">
        <f>SUM(Table3254[[#This Row],[0]:[15]])</f>
        <v>14424</v>
      </c>
      <c r="F106" s="8">
        <f>SUM(Table3254[[#This Row],[16]:[64]])</f>
        <v>68996</v>
      </c>
      <c r="G106" s="8">
        <f>SUM(Table3254[[#This Row],[65]:[90]])</f>
        <v>20081</v>
      </c>
      <c r="H106" s="8">
        <f>SUM(Table3254[[#This Row],[85]:[90]])</f>
        <v>2282</v>
      </c>
      <c r="I106" s="9">
        <f>SUM(Table3254[[#This Row],[0]:[17]])</f>
        <v>16433</v>
      </c>
      <c r="J106" s="8">
        <f>SUM(Table3254[[#This Row],[18]:[64]])</f>
        <v>66987</v>
      </c>
      <c r="K106" s="9">
        <f>SUM(Table3254[[#This Row],[0]:[4]])</f>
        <v>3753</v>
      </c>
      <c r="L106" s="8">
        <f>SUM(Table3254[[#This Row],[5]:[15]])</f>
        <v>10671</v>
      </c>
      <c r="M106" s="8">
        <f>SUM(Table3254[[#This Row],[16]:[24]])</f>
        <v>22811</v>
      </c>
      <c r="N106" s="8">
        <f>SUM(Table3254[[#This Row],[25]:[49]])</f>
        <v>27454</v>
      </c>
      <c r="O106" s="8">
        <f>SUM(Table3254[[#This Row],[50]:[64]])</f>
        <v>18731</v>
      </c>
      <c r="P106" s="8">
        <f>SUM(Table3254[[#This Row],[65]:[74]])</f>
        <v>10572</v>
      </c>
      <c r="Q106" s="8">
        <f>SUM(Table3254[[#This Row],[75]:[84]])</f>
        <v>7227</v>
      </c>
      <c r="R106" s="9">
        <f>SUM(Table3254[[#This Row],[5]:[9]])</f>
        <v>4573</v>
      </c>
      <c r="S106" s="8">
        <f>SUM(Table3254[[#This Row],[10]:[14]])</f>
        <v>5115</v>
      </c>
      <c r="T106" s="8">
        <f>SUM(Table3254[[#This Row],[15]:[19]])</f>
        <v>8524</v>
      </c>
      <c r="U106" s="8">
        <f>SUM(Table3254[[#This Row],[20]:[24]])</f>
        <v>15270</v>
      </c>
      <c r="V106" s="8">
        <f>SUM(Table3254[[#This Row],[25]:[29]])</f>
        <v>5185</v>
      </c>
      <c r="W106" s="8">
        <f>SUM(Table3254[[#This Row],[30]:[34]])</f>
        <v>5417</v>
      </c>
      <c r="X106" s="8">
        <f>SUM(Table3254[[#This Row],[35]:[39]])</f>
        <v>5849</v>
      </c>
      <c r="Y106" s="8">
        <f>SUM(Table3254[[#This Row],[40]:[44]])</f>
        <v>5831</v>
      </c>
      <c r="Z106" s="8">
        <f>SUM(Table3254[[#This Row],[45]:[49]])</f>
        <v>5172</v>
      </c>
      <c r="AA106" s="8">
        <f>SUM(Table3254[[#This Row],[50]:[54]])</f>
        <v>6244</v>
      </c>
      <c r="AB106" s="8">
        <f>SUM(Table3254[[#This Row],[55]:[59]])</f>
        <v>6435</v>
      </c>
      <c r="AC106" s="8">
        <f>SUM(Table3254[[#This Row],[60]:[64]])</f>
        <v>6052</v>
      </c>
      <c r="AD106" s="8">
        <f>SUM(Table3254[[#This Row],[65]:[69]])</f>
        <v>5411</v>
      </c>
      <c r="AE106" s="8">
        <f>SUM(Table3254[[#This Row],[70]:[74]])</f>
        <v>5161</v>
      </c>
      <c r="AF106" s="8">
        <f>SUM(Table3254[[#This Row],[75]:[79]])</f>
        <v>4572</v>
      </c>
      <c r="AG106" s="8">
        <f>SUM(Table3254[[#This Row],[80]:[84]])</f>
        <v>2655</v>
      </c>
      <c r="AH106" s="8">
        <f>SUM(Table3254[[#This Row],[85]:[89]])</f>
        <v>1524</v>
      </c>
      <c r="AI106" s="8">
        <f>Table3254[[#This Row],[90]]</f>
        <v>758</v>
      </c>
      <c r="AJ106" s="9">
        <v>669</v>
      </c>
      <c r="AK106" s="8">
        <v>736</v>
      </c>
      <c r="AL106" s="8">
        <v>765</v>
      </c>
      <c r="AM106" s="8">
        <v>804</v>
      </c>
      <c r="AN106" s="8">
        <v>779</v>
      </c>
      <c r="AO106" s="8">
        <v>829</v>
      </c>
      <c r="AP106" s="8">
        <v>910</v>
      </c>
      <c r="AQ106" s="8">
        <v>917</v>
      </c>
      <c r="AR106" s="8">
        <v>950</v>
      </c>
      <c r="AS106" s="8">
        <v>967</v>
      </c>
      <c r="AT106" s="8">
        <v>972</v>
      </c>
      <c r="AU106" s="8">
        <v>1060</v>
      </c>
      <c r="AV106" s="8">
        <v>1026</v>
      </c>
      <c r="AW106" s="8">
        <v>1066</v>
      </c>
      <c r="AX106" s="8">
        <v>991</v>
      </c>
      <c r="AY106" s="8">
        <v>983</v>
      </c>
      <c r="AZ106" s="8">
        <v>1033</v>
      </c>
      <c r="BA106" s="8">
        <v>976</v>
      </c>
      <c r="BB106" s="8">
        <v>1547</v>
      </c>
      <c r="BC106" s="8">
        <v>3985</v>
      </c>
      <c r="BD106" s="8">
        <v>4710</v>
      </c>
      <c r="BE106" s="8">
        <v>3889</v>
      </c>
      <c r="BF106" s="8">
        <v>2649</v>
      </c>
      <c r="BG106" s="8">
        <v>2116</v>
      </c>
      <c r="BH106" s="8">
        <v>1906</v>
      </c>
      <c r="BI106" s="8">
        <v>1086</v>
      </c>
      <c r="BJ106" s="8">
        <v>1069</v>
      </c>
      <c r="BK106" s="8">
        <v>1034</v>
      </c>
      <c r="BL106" s="8">
        <v>991</v>
      </c>
      <c r="BM106" s="8">
        <v>1005</v>
      </c>
      <c r="BN106" s="8">
        <v>1027</v>
      </c>
      <c r="BO106" s="8">
        <v>1073</v>
      </c>
      <c r="BP106" s="8">
        <v>1073</v>
      </c>
      <c r="BQ106" s="8">
        <v>1113</v>
      </c>
      <c r="BR106" s="8">
        <v>1131</v>
      </c>
      <c r="BS106" s="8">
        <v>1192</v>
      </c>
      <c r="BT106" s="8">
        <v>1168</v>
      </c>
      <c r="BU106" s="8">
        <v>1175</v>
      </c>
      <c r="BV106" s="8">
        <v>1167</v>
      </c>
      <c r="BW106" s="8">
        <v>1147</v>
      </c>
      <c r="BX106" s="8">
        <v>1173</v>
      </c>
      <c r="BY106" s="8">
        <v>1178</v>
      </c>
      <c r="BZ106" s="8">
        <v>1118</v>
      </c>
      <c r="CA106" s="8">
        <v>1171</v>
      </c>
      <c r="CB106" s="8">
        <v>1191</v>
      </c>
      <c r="CC106" s="8">
        <v>1068</v>
      </c>
      <c r="CD106" s="8">
        <v>1010</v>
      </c>
      <c r="CE106" s="8">
        <v>1017</v>
      </c>
      <c r="CF106" s="8">
        <v>1020</v>
      </c>
      <c r="CG106" s="8">
        <v>1057</v>
      </c>
      <c r="CH106" s="8">
        <v>1210</v>
      </c>
      <c r="CI106" s="8">
        <v>1226</v>
      </c>
      <c r="CJ106" s="8">
        <v>1309</v>
      </c>
      <c r="CK106" s="8">
        <v>1239</v>
      </c>
      <c r="CL106" s="8">
        <v>1260</v>
      </c>
      <c r="CM106" s="8">
        <v>1277</v>
      </c>
      <c r="CN106" s="8">
        <v>1310</v>
      </c>
      <c r="CO106" s="8">
        <v>1248</v>
      </c>
      <c r="CP106" s="8">
        <v>1253</v>
      </c>
      <c r="CQ106" s="8">
        <v>1347</v>
      </c>
      <c r="CR106" s="8">
        <v>1243</v>
      </c>
      <c r="CS106" s="8">
        <v>1301</v>
      </c>
      <c r="CT106" s="8">
        <v>1182</v>
      </c>
      <c r="CU106" s="8">
        <v>1156</v>
      </c>
      <c r="CV106" s="8">
        <v>1170</v>
      </c>
      <c r="CW106" s="8">
        <v>1157</v>
      </c>
      <c r="CX106" s="8">
        <v>1113</v>
      </c>
      <c r="CY106" s="8">
        <v>1117</v>
      </c>
      <c r="CZ106" s="8">
        <v>1026</v>
      </c>
      <c r="DA106" s="8">
        <v>998</v>
      </c>
      <c r="DB106" s="8">
        <v>1070</v>
      </c>
      <c r="DC106" s="8">
        <v>1008</v>
      </c>
      <c r="DD106" s="8">
        <v>1042</v>
      </c>
      <c r="DE106" s="8">
        <v>1017</v>
      </c>
      <c r="DF106" s="8">
        <v>1024</v>
      </c>
      <c r="DG106" s="8">
        <v>1064</v>
      </c>
      <c r="DH106" s="8">
        <v>1128</v>
      </c>
      <c r="DI106" s="8">
        <v>801</v>
      </c>
      <c r="DJ106" s="8">
        <v>781</v>
      </c>
      <c r="DK106" s="8">
        <v>798</v>
      </c>
      <c r="DL106" s="8">
        <v>651</v>
      </c>
      <c r="DM106" s="8">
        <v>535</v>
      </c>
      <c r="DN106" s="8">
        <v>515</v>
      </c>
      <c r="DO106" s="8">
        <v>494</v>
      </c>
      <c r="DP106" s="8">
        <v>460</v>
      </c>
      <c r="DQ106" s="8">
        <v>384</v>
      </c>
      <c r="DR106" s="8">
        <v>392</v>
      </c>
      <c r="DS106" s="8">
        <v>306</v>
      </c>
      <c r="DT106" s="8">
        <v>243</v>
      </c>
      <c r="DU106" s="8">
        <v>199</v>
      </c>
      <c r="DV106" s="8">
        <v>758</v>
      </c>
      <c r="DW106" s="8">
        <f t="shared" si="4"/>
        <v>68996</v>
      </c>
      <c r="DX106" s="8">
        <f t="shared" si="5"/>
        <v>20802</v>
      </c>
      <c r="DY106" s="8">
        <f t="shared" si="6"/>
        <v>27454</v>
      </c>
      <c r="DZ106" s="8">
        <f t="shared" si="7"/>
        <v>18731</v>
      </c>
    </row>
    <row r="107" spans="1:130" x14ac:dyDescent="0.2">
      <c r="A107" t="s">
        <v>332</v>
      </c>
      <c r="B107" s="10" t="s">
        <v>338</v>
      </c>
      <c r="C107" s="10" t="s">
        <v>176</v>
      </c>
      <c r="D107" s="8">
        <f>SUM(Table3254[[#This Row],[0]:[90]])</f>
        <v>95359</v>
      </c>
      <c r="E107" s="9">
        <f>SUM(Table3254[[#This Row],[0]:[15]])</f>
        <v>16851</v>
      </c>
      <c r="F107" s="8">
        <f>SUM(Table3254[[#This Row],[16]:[64]])</f>
        <v>58814</v>
      </c>
      <c r="G107" s="8">
        <f>SUM(Table3254[[#This Row],[65]:[90]])</f>
        <v>19694</v>
      </c>
      <c r="H107" s="8">
        <f>SUM(Table3254[[#This Row],[85]:[90]])</f>
        <v>2390</v>
      </c>
      <c r="I107" s="9">
        <f>SUM(Table3254[[#This Row],[0]:[17]])</f>
        <v>19044</v>
      </c>
      <c r="J107" s="8">
        <f>SUM(Table3254[[#This Row],[18]:[64]])</f>
        <v>56621</v>
      </c>
      <c r="K107" s="9">
        <f>SUM(Table3254[[#This Row],[0]:[4]])</f>
        <v>4661</v>
      </c>
      <c r="L107" s="8">
        <f>SUM(Table3254[[#This Row],[5]:[15]])</f>
        <v>12190</v>
      </c>
      <c r="M107" s="8">
        <f>SUM(Table3254[[#This Row],[16]:[24]])</f>
        <v>9499</v>
      </c>
      <c r="N107" s="8">
        <f>SUM(Table3254[[#This Row],[25]:[49]])</f>
        <v>28597</v>
      </c>
      <c r="O107" s="8">
        <f>SUM(Table3254[[#This Row],[50]:[64]])</f>
        <v>20718</v>
      </c>
      <c r="P107" s="8">
        <f>SUM(Table3254[[#This Row],[65]:[74]])</f>
        <v>10598</v>
      </c>
      <c r="Q107" s="8">
        <f>SUM(Table3254[[#This Row],[75]:[84]])</f>
        <v>6706</v>
      </c>
      <c r="R107" s="9">
        <f>SUM(Table3254[[#This Row],[5]:[9]])</f>
        <v>5291</v>
      </c>
      <c r="S107" s="8">
        <f>SUM(Table3254[[#This Row],[10]:[14]])</f>
        <v>5734</v>
      </c>
      <c r="T107" s="8">
        <f>SUM(Table3254[[#This Row],[15]:[19]])</f>
        <v>5547</v>
      </c>
      <c r="U107" s="8">
        <f>SUM(Table3254[[#This Row],[20]:[24]])</f>
        <v>5117</v>
      </c>
      <c r="V107" s="8">
        <f>SUM(Table3254[[#This Row],[25]:[29]])</f>
        <v>5484</v>
      </c>
      <c r="W107" s="8">
        <f>SUM(Table3254[[#This Row],[30]:[34]])</f>
        <v>5935</v>
      </c>
      <c r="X107" s="8">
        <f>SUM(Table3254[[#This Row],[35]:[39]])</f>
        <v>6128</v>
      </c>
      <c r="Y107" s="8">
        <f>SUM(Table3254[[#This Row],[40]:[44]])</f>
        <v>5844</v>
      </c>
      <c r="Z107" s="8">
        <f>SUM(Table3254[[#This Row],[45]:[49]])</f>
        <v>5206</v>
      </c>
      <c r="AA107" s="8">
        <f>SUM(Table3254[[#This Row],[50]:[54]])</f>
        <v>6461</v>
      </c>
      <c r="AB107" s="8">
        <f>SUM(Table3254[[#This Row],[55]:[59]])</f>
        <v>7293</v>
      </c>
      <c r="AC107" s="8">
        <f>SUM(Table3254[[#This Row],[60]:[64]])</f>
        <v>6964</v>
      </c>
      <c r="AD107" s="8">
        <f>SUM(Table3254[[#This Row],[65]:[69]])</f>
        <v>5885</v>
      </c>
      <c r="AE107" s="8">
        <f>SUM(Table3254[[#This Row],[70]:[74]])</f>
        <v>4713</v>
      </c>
      <c r="AF107" s="8">
        <f>SUM(Table3254[[#This Row],[75]:[79]])</f>
        <v>4140</v>
      </c>
      <c r="AG107" s="8">
        <f>SUM(Table3254[[#This Row],[80]:[84]])</f>
        <v>2566</v>
      </c>
      <c r="AH107" s="8">
        <f>SUM(Table3254[[#This Row],[85]:[89]])</f>
        <v>1618</v>
      </c>
      <c r="AI107" s="8">
        <f>Table3254[[#This Row],[90]]</f>
        <v>772</v>
      </c>
      <c r="AJ107" s="9">
        <v>830</v>
      </c>
      <c r="AK107" s="8">
        <v>927</v>
      </c>
      <c r="AL107" s="8">
        <v>930</v>
      </c>
      <c r="AM107" s="8">
        <v>952</v>
      </c>
      <c r="AN107" s="8">
        <v>1022</v>
      </c>
      <c r="AO107" s="8">
        <v>1016</v>
      </c>
      <c r="AP107" s="8">
        <v>1031</v>
      </c>
      <c r="AQ107" s="8">
        <v>1124</v>
      </c>
      <c r="AR107" s="8">
        <v>1049</v>
      </c>
      <c r="AS107" s="8">
        <v>1071</v>
      </c>
      <c r="AT107" s="8">
        <v>1181</v>
      </c>
      <c r="AU107" s="8">
        <v>1111</v>
      </c>
      <c r="AV107" s="8">
        <v>1214</v>
      </c>
      <c r="AW107" s="8">
        <v>1144</v>
      </c>
      <c r="AX107" s="8">
        <v>1084</v>
      </c>
      <c r="AY107" s="8">
        <v>1165</v>
      </c>
      <c r="AZ107" s="8">
        <v>1112</v>
      </c>
      <c r="BA107" s="8">
        <v>1081</v>
      </c>
      <c r="BB107" s="8">
        <v>1164</v>
      </c>
      <c r="BC107" s="8">
        <v>1025</v>
      </c>
      <c r="BD107" s="8">
        <v>1256</v>
      </c>
      <c r="BE107" s="8">
        <v>1112</v>
      </c>
      <c r="BF107" s="8">
        <v>979</v>
      </c>
      <c r="BG107" s="8">
        <v>877</v>
      </c>
      <c r="BH107" s="8">
        <v>893</v>
      </c>
      <c r="BI107" s="8">
        <v>1053</v>
      </c>
      <c r="BJ107" s="8">
        <v>1071</v>
      </c>
      <c r="BK107" s="8">
        <v>1134</v>
      </c>
      <c r="BL107" s="8">
        <v>1129</v>
      </c>
      <c r="BM107" s="8">
        <v>1097</v>
      </c>
      <c r="BN107" s="8">
        <v>1200</v>
      </c>
      <c r="BO107" s="8">
        <v>1164</v>
      </c>
      <c r="BP107" s="8">
        <v>1263</v>
      </c>
      <c r="BQ107" s="8">
        <v>1169</v>
      </c>
      <c r="BR107" s="8">
        <v>1139</v>
      </c>
      <c r="BS107" s="8">
        <v>1240</v>
      </c>
      <c r="BT107" s="8">
        <v>1229</v>
      </c>
      <c r="BU107" s="8">
        <v>1235</v>
      </c>
      <c r="BV107" s="8">
        <v>1187</v>
      </c>
      <c r="BW107" s="8">
        <v>1237</v>
      </c>
      <c r="BX107" s="8">
        <v>1147</v>
      </c>
      <c r="BY107" s="8">
        <v>1170</v>
      </c>
      <c r="BZ107" s="8">
        <v>1182</v>
      </c>
      <c r="CA107" s="8">
        <v>1197</v>
      </c>
      <c r="CB107" s="8">
        <v>1148</v>
      </c>
      <c r="CC107" s="8">
        <v>1041</v>
      </c>
      <c r="CD107" s="8">
        <v>976</v>
      </c>
      <c r="CE107" s="8">
        <v>1062</v>
      </c>
      <c r="CF107" s="8">
        <v>1015</v>
      </c>
      <c r="CG107" s="8">
        <v>1112</v>
      </c>
      <c r="CH107" s="8">
        <v>1174</v>
      </c>
      <c r="CI107" s="8">
        <v>1270</v>
      </c>
      <c r="CJ107" s="8">
        <v>1411</v>
      </c>
      <c r="CK107" s="8">
        <v>1259</v>
      </c>
      <c r="CL107" s="8">
        <v>1347</v>
      </c>
      <c r="CM107" s="8">
        <v>1413</v>
      </c>
      <c r="CN107" s="8">
        <v>1473</v>
      </c>
      <c r="CO107" s="8">
        <v>1435</v>
      </c>
      <c r="CP107" s="8">
        <v>1508</v>
      </c>
      <c r="CQ107" s="8">
        <v>1464</v>
      </c>
      <c r="CR107" s="8">
        <v>1407</v>
      </c>
      <c r="CS107" s="8">
        <v>1445</v>
      </c>
      <c r="CT107" s="8">
        <v>1388</v>
      </c>
      <c r="CU107" s="8">
        <v>1307</v>
      </c>
      <c r="CV107" s="8">
        <v>1417</v>
      </c>
      <c r="CW107" s="8">
        <v>1287</v>
      </c>
      <c r="CX107" s="8">
        <v>1178</v>
      </c>
      <c r="CY107" s="8">
        <v>1165</v>
      </c>
      <c r="CZ107" s="8">
        <v>1113</v>
      </c>
      <c r="DA107" s="8">
        <v>1142</v>
      </c>
      <c r="DB107" s="8">
        <v>976</v>
      </c>
      <c r="DC107" s="8">
        <v>893</v>
      </c>
      <c r="DD107" s="8">
        <v>990</v>
      </c>
      <c r="DE107" s="8">
        <v>916</v>
      </c>
      <c r="DF107" s="8">
        <v>938</v>
      </c>
      <c r="DG107" s="8">
        <v>912</v>
      </c>
      <c r="DH107" s="8">
        <v>955</v>
      </c>
      <c r="DI107" s="8">
        <v>771</v>
      </c>
      <c r="DJ107" s="8">
        <v>759</v>
      </c>
      <c r="DK107" s="8">
        <v>743</v>
      </c>
      <c r="DL107" s="8">
        <v>562</v>
      </c>
      <c r="DM107" s="8">
        <v>563</v>
      </c>
      <c r="DN107" s="8">
        <v>512</v>
      </c>
      <c r="DO107" s="8">
        <v>467</v>
      </c>
      <c r="DP107" s="8">
        <v>462</v>
      </c>
      <c r="DQ107" s="8">
        <v>413</v>
      </c>
      <c r="DR107" s="8">
        <v>357</v>
      </c>
      <c r="DS107" s="8">
        <v>319</v>
      </c>
      <c r="DT107" s="8">
        <v>306</v>
      </c>
      <c r="DU107" s="8">
        <v>223</v>
      </c>
      <c r="DV107" s="8">
        <v>772</v>
      </c>
      <c r="DW107" s="8">
        <f t="shared" si="4"/>
        <v>58814</v>
      </c>
      <c r="DX107" s="8">
        <f t="shared" si="5"/>
        <v>7306</v>
      </c>
      <c r="DY107" s="8">
        <f t="shared" si="6"/>
        <v>28597</v>
      </c>
      <c r="DZ107" s="8">
        <f t="shared" si="7"/>
        <v>20718</v>
      </c>
    </row>
    <row r="108" spans="1:130" x14ac:dyDescent="0.2">
      <c r="A108" t="s">
        <v>332</v>
      </c>
      <c r="B108" s="10" t="s">
        <v>339</v>
      </c>
      <c r="C108" s="10" t="s">
        <v>340</v>
      </c>
      <c r="D108" s="8">
        <f>SUM(Table3254[[#This Row],[0]:[90]])</f>
        <v>97489</v>
      </c>
      <c r="E108" s="9">
        <f>SUM(Table3254[[#This Row],[0]:[15]])</f>
        <v>17349</v>
      </c>
      <c r="F108" s="8">
        <f>SUM(Table3254[[#This Row],[16]:[64]])</f>
        <v>59312</v>
      </c>
      <c r="G108" s="8">
        <f>SUM(Table3254[[#This Row],[65]:[90]])</f>
        <v>20828</v>
      </c>
      <c r="H108" s="8">
        <f>SUM(Table3254[[#This Row],[85]:[90]])</f>
        <v>2262</v>
      </c>
      <c r="I108" s="9">
        <f>SUM(Table3254[[#This Row],[0]:[17]])</f>
        <v>19529</v>
      </c>
      <c r="J108" s="8">
        <f>SUM(Table3254[[#This Row],[18]:[64]])</f>
        <v>57132</v>
      </c>
      <c r="K108" s="9">
        <f>SUM(Table3254[[#This Row],[0]:[4]])</f>
        <v>5050</v>
      </c>
      <c r="L108" s="8">
        <f>SUM(Table3254[[#This Row],[5]:[15]])</f>
        <v>12299</v>
      </c>
      <c r="M108" s="8">
        <f>SUM(Table3254[[#This Row],[16]:[24]])</f>
        <v>9436</v>
      </c>
      <c r="N108" s="8">
        <f>SUM(Table3254[[#This Row],[25]:[49]])</f>
        <v>28995</v>
      </c>
      <c r="O108" s="8">
        <f>SUM(Table3254[[#This Row],[50]:[64]])</f>
        <v>20881</v>
      </c>
      <c r="P108" s="8">
        <f>SUM(Table3254[[#This Row],[65]:[74]])</f>
        <v>11154</v>
      </c>
      <c r="Q108" s="8">
        <f>SUM(Table3254[[#This Row],[75]:[84]])</f>
        <v>7412</v>
      </c>
      <c r="R108" s="9">
        <f>SUM(Table3254[[#This Row],[5]:[9]])</f>
        <v>5355</v>
      </c>
      <c r="S108" s="8">
        <f>SUM(Table3254[[#This Row],[10]:[14]])</f>
        <v>5781</v>
      </c>
      <c r="T108" s="8">
        <f>SUM(Table3254[[#This Row],[15]:[19]])</f>
        <v>5468</v>
      </c>
      <c r="U108" s="8">
        <f>SUM(Table3254[[#This Row],[20]:[24]])</f>
        <v>5131</v>
      </c>
      <c r="V108" s="8">
        <f>SUM(Table3254[[#This Row],[25]:[29]])</f>
        <v>5612</v>
      </c>
      <c r="W108" s="8">
        <f>SUM(Table3254[[#This Row],[30]:[34]])</f>
        <v>6299</v>
      </c>
      <c r="X108" s="8">
        <f>SUM(Table3254[[#This Row],[35]:[39]])</f>
        <v>5959</v>
      </c>
      <c r="Y108" s="8">
        <f>SUM(Table3254[[#This Row],[40]:[44]])</f>
        <v>5791</v>
      </c>
      <c r="Z108" s="8">
        <f>SUM(Table3254[[#This Row],[45]:[49]])</f>
        <v>5334</v>
      </c>
      <c r="AA108" s="8">
        <f>SUM(Table3254[[#This Row],[50]:[54]])</f>
        <v>6597</v>
      </c>
      <c r="AB108" s="8">
        <f>SUM(Table3254[[#This Row],[55]:[59]])</f>
        <v>7451</v>
      </c>
      <c r="AC108" s="8">
        <f>SUM(Table3254[[#This Row],[60]:[64]])</f>
        <v>6833</v>
      </c>
      <c r="AD108" s="8">
        <f>SUM(Table3254[[#This Row],[65]:[69]])</f>
        <v>5810</v>
      </c>
      <c r="AE108" s="8">
        <f>SUM(Table3254[[#This Row],[70]:[74]])</f>
        <v>5344</v>
      </c>
      <c r="AF108" s="8">
        <f>SUM(Table3254[[#This Row],[75]:[79]])</f>
        <v>4670</v>
      </c>
      <c r="AG108" s="8">
        <f>SUM(Table3254[[#This Row],[80]:[84]])</f>
        <v>2742</v>
      </c>
      <c r="AH108" s="8">
        <f>SUM(Table3254[[#This Row],[85]:[89]])</f>
        <v>1517</v>
      </c>
      <c r="AI108" s="8">
        <f>Table3254[[#This Row],[90]]</f>
        <v>745</v>
      </c>
      <c r="AJ108" s="9">
        <v>955</v>
      </c>
      <c r="AK108" s="8">
        <v>993</v>
      </c>
      <c r="AL108" s="8">
        <v>1004</v>
      </c>
      <c r="AM108" s="8">
        <v>1038</v>
      </c>
      <c r="AN108" s="8">
        <v>1060</v>
      </c>
      <c r="AO108" s="8">
        <v>999</v>
      </c>
      <c r="AP108" s="8">
        <v>1057</v>
      </c>
      <c r="AQ108" s="8">
        <v>1080</v>
      </c>
      <c r="AR108" s="8">
        <v>1093</v>
      </c>
      <c r="AS108" s="8">
        <v>1126</v>
      </c>
      <c r="AT108" s="8">
        <v>1101</v>
      </c>
      <c r="AU108" s="8">
        <v>1159</v>
      </c>
      <c r="AV108" s="8">
        <v>1198</v>
      </c>
      <c r="AW108" s="8">
        <v>1217</v>
      </c>
      <c r="AX108" s="8">
        <v>1106</v>
      </c>
      <c r="AY108" s="8">
        <v>1163</v>
      </c>
      <c r="AZ108" s="8">
        <v>1108</v>
      </c>
      <c r="BA108" s="8">
        <v>1072</v>
      </c>
      <c r="BB108" s="8">
        <v>1077</v>
      </c>
      <c r="BC108" s="8">
        <v>1048</v>
      </c>
      <c r="BD108" s="8">
        <v>1319</v>
      </c>
      <c r="BE108" s="8">
        <v>1064</v>
      </c>
      <c r="BF108" s="8">
        <v>953</v>
      </c>
      <c r="BG108" s="8">
        <v>875</v>
      </c>
      <c r="BH108" s="8">
        <v>920</v>
      </c>
      <c r="BI108" s="8">
        <v>1020</v>
      </c>
      <c r="BJ108" s="8">
        <v>1101</v>
      </c>
      <c r="BK108" s="8">
        <v>1137</v>
      </c>
      <c r="BL108" s="8">
        <v>1183</v>
      </c>
      <c r="BM108" s="8">
        <v>1171</v>
      </c>
      <c r="BN108" s="8">
        <v>1229</v>
      </c>
      <c r="BO108" s="8">
        <v>1277</v>
      </c>
      <c r="BP108" s="8">
        <v>1272</v>
      </c>
      <c r="BQ108" s="8">
        <v>1264</v>
      </c>
      <c r="BR108" s="8">
        <v>1257</v>
      </c>
      <c r="BS108" s="8">
        <v>1229</v>
      </c>
      <c r="BT108" s="8">
        <v>1219</v>
      </c>
      <c r="BU108" s="8">
        <v>1194</v>
      </c>
      <c r="BV108" s="8">
        <v>1193</v>
      </c>
      <c r="BW108" s="8">
        <v>1124</v>
      </c>
      <c r="BX108" s="8">
        <v>1182</v>
      </c>
      <c r="BY108" s="8">
        <v>1182</v>
      </c>
      <c r="BZ108" s="8">
        <v>1135</v>
      </c>
      <c r="CA108" s="8">
        <v>1107</v>
      </c>
      <c r="CB108" s="8">
        <v>1185</v>
      </c>
      <c r="CC108" s="8">
        <v>1059</v>
      </c>
      <c r="CD108" s="8">
        <v>1021</v>
      </c>
      <c r="CE108" s="8">
        <v>1053</v>
      </c>
      <c r="CF108" s="8">
        <v>1077</v>
      </c>
      <c r="CG108" s="8">
        <v>1124</v>
      </c>
      <c r="CH108" s="8">
        <v>1236</v>
      </c>
      <c r="CI108" s="8">
        <v>1313</v>
      </c>
      <c r="CJ108" s="8">
        <v>1310</v>
      </c>
      <c r="CK108" s="8">
        <v>1299</v>
      </c>
      <c r="CL108" s="8">
        <v>1439</v>
      </c>
      <c r="CM108" s="8">
        <v>1502</v>
      </c>
      <c r="CN108" s="8">
        <v>1483</v>
      </c>
      <c r="CO108" s="8">
        <v>1496</v>
      </c>
      <c r="CP108" s="8">
        <v>1532</v>
      </c>
      <c r="CQ108" s="8">
        <v>1438</v>
      </c>
      <c r="CR108" s="8">
        <v>1487</v>
      </c>
      <c r="CS108" s="8">
        <v>1429</v>
      </c>
      <c r="CT108" s="8">
        <v>1409</v>
      </c>
      <c r="CU108" s="8">
        <v>1271</v>
      </c>
      <c r="CV108" s="8">
        <v>1237</v>
      </c>
      <c r="CW108" s="8">
        <v>1274</v>
      </c>
      <c r="CX108" s="8">
        <v>1140</v>
      </c>
      <c r="CY108" s="8">
        <v>1151</v>
      </c>
      <c r="CZ108" s="8">
        <v>1145</v>
      </c>
      <c r="DA108" s="8">
        <v>1100</v>
      </c>
      <c r="DB108" s="8">
        <v>1134</v>
      </c>
      <c r="DC108" s="8">
        <v>1054</v>
      </c>
      <c r="DD108" s="8">
        <v>1059</v>
      </c>
      <c r="DE108" s="8">
        <v>1080</v>
      </c>
      <c r="DF108" s="8">
        <v>1017</v>
      </c>
      <c r="DG108" s="8">
        <v>1061</v>
      </c>
      <c r="DH108" s="8">
        <v>1157</v>
      </c>
      <c r="DI108" s="8">
        <v>890</v>
      </c>
      <c r="DJ108" s="8">
        <v>802</v>
      </c>
      <c r="DK108" s="8">
        <v>760</v>
      </c>
      <c r="DL108" s="8">
        <v>678</v>
      </c>
      <c r="DM108" s="8">
        <v>595</v>
      </c>
      <c r="DN108" s="8">
        <v>496</v>
      </c>
      <c r="DO108" s="8">
        <v>508</v>
      </c>
      <c r="DP108" s="8">
        <v>465</v>
      </c>
      <c r="DQ108" s="8">
        <v>368</v>
      </c>
      <c r="DR108" s="8">
        <v>366</v>
      </c>
      <c r="DS108" s="8">
        <v>319</v>
      </c>
      <c r="DT108" s="8">
        <v>254</v>
      </c>
      <c r="DU108" s="8">
        <v>210</v>
      </c>
      <c r="DV108" s="8">
        <v>745</v>
      </c>
      <c r="DW108" s="8">
        <f t="shared" si="4"/>
        <v>59312</v>
      </c>
      <c r="DX108" s="8">
        <f t="shared" si="5"/>
        <v>7256</v>
      </c>
      <c r="DY108" s="8">
        <f t="shared" si="6"/>
        <v>28995</v>
      </c>
      <c r="DZ108" s="8">
        <f t="shared" si="7"/>
        <v>20881</v>
      </c>
    </row>
    <row r="109" spans="1:130" x14ac:dyDescent="0.2">
      <c r="A109" t="s">
        <v>332</v>
      </c>
      <c r="B109" s="10" t="s">
        <v>341</v>
      </c>
      <c r="C109" s="10" t="s">
        <v>201</v>
      </c>
      <c r="D109" s="8">
        <f>SUM(Table3254[[#This Row],[0]:[90]])</f>
        <v>96689</v>
      </c>
      <c r="E109" s="9">
        <f>SUM(Table3254[[#This Row],[0]:[15]])</f>
        <v>16195</v>
      </c>
      <c r="F109" s="8">
        <f>SUM(Table3254[[#This Row],[16]:[64]])</f>
        <v>58718</v>
      </c>
      <c r="G109" s="8">
        <f>SUM(Table3254[[#This Row],[65]:[90]])</f>
        <v>21776</v>
      </c>
      <c r="H109" s="8">
        <f>SUM(Table3254[[#This Row],[85]:[90]])</f>
        <v>2679</v>
      </c>
      <c r="I109" s="9">
        <f>SUM(Table3254[[#This Row],[0]:[17]])</f>
        <v>18423</v>
      </c>
      <c r="J109" s="8">
        <f>SUM(Table3254[[#This Row],[18]:[64]])</f>
        <v>56490</v>
      </c>
      <c r="K109" s="9">
        <f>SUM(Table3254[[#This Row],[0]:[4]])</f>
        <v>4400</v>
      </c>
      <c r="L109" s="8">
        <f>SUM(Table3254[[#This Row],[5]:[15]])</f>
        <v>11795</v>
      </c>
      <c r="M109" s="8">
        <f>SUM(Table3254[[#This Row],[16]:[24]])</f>
        <v>9032</v>
      </c>
      <c r="N109" s="8">
        <f>SUM(Table3254[[#This Row],[25]:[49]])</f>
        <v>28088</v>
      </c>
      <c r="O109" s="8">
        <f>SUM(Table3254[[#This Row],[50]:[64]])</f>
        <v>21598</v>
      </c>
      <c r="P109" s="8">
        <f>SUM(Table3254[[#This Row],[65]:[74]])</f>
        <v>11330</v>
      </c>
      <c r="Q109" s="8">
        <f>SUM(Table3254[[#This Row],[75]:[84]])</f>
        <v>7767</v>
      </c>
      <c r="R109" s="9">
        <f>SUM(Table3254[[#This Row],[5]:[9]])</f>
        <v>5173</v>
      </c>
      <c r="S109" s="8">
        <f>SUM(Table3254[[#This Row],[10]:[14]])</f>
        <v>5478</v>
      </c>
      <c r="T109" s="8">
        <f>SUM(Table3254[[#This Row],[15]:[19]])</f>
        <v>5293</v>
      </c>
      <c r="U109" s="8">
        <f>SUM(Table3254[[#This Row],[20]:[24]])</f>
        <v>4883</v>
      </c>
      <c r="V109" s="8">
        <f>SUM(Table3254[[#This Row],[25]:[29]])</f>
        <v>5446</v>
      </c>
      <c r="W109" s="8">
        <f>SUM(Table3254[[#This Row],[30]:[34]])</f>
        <v>5830</v>
      </c>
      <c r="X109" s="8">
        <f>SUM(Table3254[[#This Row],[35]:[39]])</f>
        <v>5917</v>
      </c>
      <c r="Y109" s="8">
        <f>SUM(Table3254[[#This Row],[40]:[44]])</f>
        <v>5674</v>
      </c>
      <c r="Z109" s="8">
        <f>SUM(Table3254[[#This Row],[45]:[49]])</f>
        <v>5221</v>
      </c>
      <c r="AA109" s="8">
        <f>SUM(Table3254[[#This Row],[50]:[54]])</f>
        <v>7035</v>
      </c>
      <c r="AB109" s="8">
        <f>SUM(Table3254[[#This Row],[55]:[59]])</f>
        <v>7634</v>
      </c>
      <c r="AC109" s="8">
        <f>SUM(Table3254[[#This Row],[60]:[64]])</f>
        <v>6929</v>
      </c>
      <c r="AD109" s="8">
        <f>SUM(Table3254[[#This Row],[65]:[69]])</f>
        <v>6020</v>
      </c>
      <c r="AE109" s="8">
        <f>SUM(Table3254[[#This Row],[70]:[74]])</f>
        <v>5310</v>
      </c>
      <c r="AF109" s="8">
        <f>SUM(Table3254[[#This Row],[75]:[79]])</f>
        <v>4997</v>
      </c>
      <c r="AG109" s="8">
        <f>SUM(Table3254[[#This Row],[80]:[84]])</f>
        <v>2770</v>
      </c>
      <c r="AH109" s="8">
        <f>SUM(Table3254[[#This Row],[85]:[89]])</f>
        <v>1856</v>
      </c>
      <c r="AI109" s="8">
        <f>Table3254[[#This Row],[90]]</f>
        <v>823</v>
      </c>
      <c r="AJ109" s="9">
        <v>823</v>
      </c>
      <c r="AK109" s="8">
        <v>882</v>
      </c>
      <c r="AL109" s="8">
        <v>806</v>
      </c>
      <c r="AM109" s="8">
        <v>912</v>
      </c>
      <c r="AN109" s="8">
        <v>977</v>
      </c>
      <c r="AO109" s="8">
        <v>989</v>
      </c>
      <c r="AP109" s="8">
        <v>977</v>
      </c>
      <c r="AQ109" s="8">
        <v>1050</v>
      </c>
      <c r="AR109" s="8">
        <v>1100</v>
      </c>
      <c r="AS109" s="8">
        <v>1057</v>
      </c>
      <c r="AT109" s="8">
        <v>1130</v>
      </c>
      <c r="AU109" s="8">
        <v>1124</v>
      </c>
      <c r="AV109" s="8">
        <v>1052</v>
      </c>
      <c r="AW109" s="8">
        <v>1153</v>
      </c>
      <c r="AX109" s="8">
        <v>1019</v>
      </c>
      <c r="AY109" s="8">
        <v>1144</v>
      </c>
      <c r="AZ109" s="8">
        <v>1110</v>
      </c>
      <c r="BA109" s="8">
        <v>1118</v>
      </c>
      <c r="BB109" s="8">
        <v>992</v>
      </c>
      <c r="BC109" s="8">
        <v>929</v>
      </c>
      <c r="BD109" s="8">
        <v>1247</v>
      </c>
      <c r="BE109" s="8">
        <v>1048</v>
      </c>
      <c r="BF109" s="8">
        <v>952</v>
      </c>
      <c r="BG109" s="8">
        <v>798</v>
      </c>
      <c r="BH109" s="8">
        <v>838</v>
      </c>
      <c r="BI109" s="8">
        <v>1041</v>
      </c>
      <c r="BJ109" s="8">
        <v>1095</v>
      </c>
      <c r="BK109" s="8">
        <v>1041</v>
      </c>
      <c r="BL109" s="8">
        <v>1154</v>
      </c>
      <c r="BM109" s="8">
        <v>1115</v>
      </c>
      <c r="BN109" s="8">
        <v>1108</v>
      </c>
      <c r="BO109" s="8">
        <v>1216</v>
      </c>
      <c r="BP109" s="8">
        <v>1211</v>
      </c>
      <c r="BQ109" s="8">
        <v>1158</v>
      </c>
      <c r="BR109" s="8">
        <v>1137</v>
      </c>
      <c r="BS109" s="8">
        <v>1200</v>
      </c>
      <c r="BT109" s="8">
        <v>1224</v>
      </c>
      <c r="BU109" s="8">
        <v>1197</v>
      </c>
      <c r="BV109" s="8">
        <v>1162</v>
      </c>
      <c r="BW109" s="8">
        <v>1134</v>
      </c>
      <c r="BX109" s="8">
        <v>1142</v>
      </c>
      <c r="BY109" s="8">
        <v>1133</v>
      </c>
      <c r="BZ109" s="8">
        <v>1139</v>
      </c>
      <c r="CA109" s="8">
        <v>1171</v>
      </c>
      <c r="CB109" s="8">
        <v>1089</v>
      </c>
      <c r="CC109" s="8">
        <v>1007</v>
      </c>
      <c r="CD109" s="8">
        <v>964</v>
      </c>
      <c r="CE109" s="8">
        <v>1024</v>
      </c>
      <c r="CF109" s="8">
        <v>1131</v>
      </c>
      <c r="CG109" s="8">
        <v>1095</v>
      </c>
      <c r="CH109" s="8">
        <v>1264</v>
      </c>
      <c r="CI109" s="8">
        <v>1347</v>
      </c>
      <c r="CJ109" s="8">
        <v>1540</v>
      </c>
      <c r="CK109" s="8">
        <v>1433</v>
      </c>
      <c r="CL109" s="8">
        <v>1451</v>
      </c>
      <c r="CM109" s="8">
        <v>1429</v>
      </c>
      <c r="CN109" s="8">
        <v>1510</v>
      </c>
      <c r="CO109" s="8">
        <v>1562</v>
      </c>
      <c r="CP109" s="8">
        <v>1563</v>
      </c>
      <c r="CQ109" s="8">
        <v>1570</v>
      </c>
      <c r="CR109" s="8">
        <v>1515</v>
      </c>
      <c r="CS109" s="8">
        <v>1420</v>
      </c>
      <c r="CT109" s="8">
        <v>1341</v>
      </c>
      <c r="CU109" s="8">
        <v>1271</v>
      </c>
      <c r="CV109" s="8">
        <v>1382</v>
      </c>
      <c r="CW109" s="8">
        <v>1241</v>
      </c>
      <c r="CX109" s="8">
        <v>1237</v>
      </c>
      <c r="CY109" s="8">
        <v>1208</v>
      </c>
      <c r="CZ109" s="8">
        <v>1167</v>
      </c>
      <c r="DA109" s="8">
        <v>1167</v>
      </c>
      <c r="DB109" s="8">
        <v>1083</v>
      </c>
      <c r="DC109" s="8">
        <v>1109</v>
      </c>
      <c r="DD109" s="8">
        <v>1027</v>
      </c>
      <c r="DE109" s="8">
        <v>1019</v>
      </c>
      <c r="DF109" s="8">
        <v>1072</v>
      </c>
      <c r="DG109" s="8">
        <v>1131</v>
      </c>
      <c r="DH109" s="8">
        <v>1212</v>
      </c>
      <c r="DI109" s="8">
        <v>904</v>
      </c>
      <c r="DJ109" s="8">
        <v>909</v>
      </c>
      <c r="DK109" s="8">
        <v>841</v>
      </c>
      <c r="DL109" s="8">
        <v>698</v>
      </c>
      <c r="DM109" s="8">
        <v>559</v>
      </c>
      <c r="DN109" s="8">
        <v>527</v>
      </c>
      <c r="DO109" s="8">
        <v>531</v>
      </c>
      <c r="DP109" s="8">
        <v>455</v>
      </c>
      <c r="DQ109" s="8">
        <v>507</v>
      </c>
      <c r="DR109" s="8">
        <v>420</v>
      </c>
      <c r="DS109" s="8">
        <v>365</v>
      </c>
      <c r="DT109" s="8">
        <v>306</v>
      </c>
      <c r="DU109" s="8">
        <v>258</v>
      </c>
      <c r="DV109" s="8">
        <v>823</v>
      </c>
      <c r="DW109" s="8">
        <f t="shared" si="4"/>
        <v>58718</v>
      </c>
      <c r="DX109" s="8">
        <f t="shared" si="5"/>
        <v>6804</v>
      </c>
      <c r="DY109" s="8">
        <f t="shared" si="6"/>
        <v>28088</v>
      </c>
      <c r="DZ109" s="8">
        <f t="shared" si="7"/>
        <v>21598</v>
      </c>
    </row>
    <row r="110" spans="1:130" x14ac:dyDescent="0.2">
      <c r="A110" t="s">
        <v>332</v>
      </c>
      <c r="B110" t="s">
        <v>342</v>
      </c>
      <c r="C110" t="s">
        <v>342</v>
      </c>
      <c r="D110" s="8">
        <f>SUM(D92,D94,D97,D98,D99,D101,D103)</f>
        <v>2022416</v>
      </c>
      <c r="E110" s="8">
        <f t="shared" ref="E110:BP110" si="8">SUM(E92,E94,E97,E98,E99,E101,E103)</f>
        <v>343563</v>
      </c>
      <c r="F110" s="8">
        <f t="shared" si="8"/>
        <v>1254628</v>
      </c>
      <c r="G110" s="8">
        <f t="shared" si="8"/>
        <v>424225</v>
      </c>
      <c r="H110" s="8">
        <f t="shared" si="8"/>
        <v>52773</v>
      </c>
      <c r="I110" s="8">
        <f t="shared" si="8"/>
        <v>387930</v>
      </c>
      <c r="J110" s="8">
        <f t="shared" si="8"/>
        <v>1210261</v>
      </c>
      <c r="K110" s="8">
        <f t="shared" si="8"/>
        <v>96357</v>
      </c>
      <c r="L110" s="8">
        <f t="shared" si="8"/>
        <v>247206</v>
      </c>
      <c r="M110" s="8">
        <f t="shared" si="8"/>
        <v>229207</v>
      </c>
      <c r="N110" s="8">
        <f t="shared" si="8"/>
        <v>614807</v>
      </c>
      <c r="O110" s="8">
        <f t="shared" si="8"/>
        <v>410614</v>
      </c>
      <c r="P110" s="8">
        <f t="shared" si="8"/>
        <v>224685</v>
      </c>
      <c r="Q110" s="8">
        <f t="shared" si="8"/>
        <v>146767</v>
      </c>
      <c r="R110" s="8">
        <f t="shared" si="8"/>
        <v>109251</v>
      </c>
      <c r="S110" s="8">
        <f t="shared" si="8"/>
        <v>114891</v>
      </c>
      <c r="T110" s="8">
        <f t="shared" si="8"/>
        <v>119104</v>
      </c>
      <c r="U110" s="8">
        <f t="shared" si="8"/>
        <v>133167</v>
      </c>
      <c r="V110" s="8">
        <f t="shared" si="8"/>
        <v>121811</v>
      </c>
      <c r="W110" s="8">
        <f t="shared" si="8"/>
        <v>129727</v>
      </c>
      <c r="X110" s="8">
        <f t="shared" si="8"/>
        <v>129693</v>
      </c>
      <c r="Y110" s="8">
        <f t="shared" si="8"/>
        <v>123774</v>
      </c>
      <c r="Z110" s="8">
        <f t="shared" si="8"/>
        <v>109802</v>
      </c>
      <c r="AA110" s="8">
        <f t="shared" si="8"/>
        <v>131805</v>
      </c>
      <c r="AB110" s="8">
        <f t="shared" si="8"/>
        <v>142167</v>
      </c>
      <c r="AC110" s="8">
        <f t="shared" si="8"/>
        <v>136642</v>
      </c>
      <c r="AD110" s="8">
        <f t="shared" si="8"/>
        <v>119534</v>
      </c>
      <c r="AE110" s="8">
        <f t="shared" si="8"/>
        <v>105151</v>
      </c>
      <c r="AF110" s="8">
        <f t="shared" si="8"/>
        <v>92352</v>
      </c>
      <c r="AG110" s="8">
        <f t="shared" si="8"/>
        <v>54415</v>
      </c>
      <c r="AH110" s="8">
        <f t="shared" si="8"/>
        <v>34758</v>
      </c>
      <c r="AI110" s="8">
        <f t="shared" si="8"/>
        <v>18015</v>
      </c>
      <c r="AJ110" s="8">
        <f t="shared" si="8"/>
        <v>17936</v>
      </c>
      <c r="AK110" s="8">
        <f t="shared" si="8"/>
        <v>19052</v>
      </c>
      <c r="AL110" s="8">
        <f t="shared" si="8"/>
        <v>19299</v>
      </c>
      <c r="AM110" s="8">
        <f t="shared" si="8"/>
        <v>19506</v>
      </c>
      <c r="AN110" s="8">
        <f t="shared" si="8"/>
        <v>20564</v>
      </c>
      <c r="AO110" s="8">
        <f t="shared" si="8"/>
        <v>21015</v>
      </c>
      <c r="AP110" s="8">
        <f t="shared" si="8"/>
        <v>21552</v>
      </c>
      <c r="AQ110" s="8">
        <f t="shared" si="8"/>
        <v>22364</v>
      </c>
      <c r="AR110" s="8">
        <f t="shared" si="8"/>
        <v>21948</v>
      </c>
      <c r="AS110" s="8">
        <f t="shared" si="8"/>
        <v>22372</v>
      </c>
      <c r="AT110" s="8">
        <f t="shared" si="8"/>
        <v>22711</v>
      </c>
      <c r="AU110" s="8">
        <f t="shared" si="8"/>
        <v>23248</v>
      </c>
      <c r="AV110" s="8">
        <f t="shared" si="8"/>
        <v>23287</v>
      </c>
      <c r="AW110" s="8">
        <f t="shared" si="8"/>
        <v>23064</v>
      </c>
      <c r="AX110" s="8">
        <f t="shared" si="8"/>
        <v>22581</v>
      </c>
      <c r="AY110" s="8">
        <f t="shared" si="8"/>
        <v>23064</v>
      </c>
      <c r="AZ110" s="8">
        <f t="shared" si="8"/>
        <v>22195</v>
      </c>
      <c r="BA110" s="8">
        <f t="shared" si="8"/>
        <v>22172</v>
      </c>
      <c r="BB110" s="8">
        <f t="shared" si="8"/>
        <v>22991</v>
      </c>
      <c r="BC110" s="8">
        <f t="shared" si="8"/>
        <v>28682</v>
      </c>
      <c r="BD110" s="8">
        <f t="shared" si="8"/>
        <v>31623</v>
      </c>
      <c r="BE110" s="8">
        <f t="shared" si="8"/>
        <v>28916</v>
      </c>
      <c r="BF110" s="8">
        <f t="shared" si="8"/>
        <v>25676</v>
      </c>
      <c r="BG110" s="8">
        <f t="shared" si="8"/>
        <v>23602</v>
      </c>
      <c r="BH110" s="8">
        <f t="shared" si="8"/>
        <v>23350</v>
      </c>
      <c r="BI110" s="8">
        <f t="shared" si="8"/>
        <v>23611</v>
      </c>
      <c r="BJ110" s="8">
        <f t="shared" si="8"/>
        <v>24491</v>
      </c>
      <c r="BK110" s="8">
        <f t="shared" si="8"/>
        <v>24115</v>
      </c>
      <c r="BL110" s="8">
        <f t="shared" si="8"/>
        <v>24764</v>
      </c>
      <c r="BM110" s="8">
        <f t="shared" si="8"/>
        <v>24830</v>
      </c>
      <c r="BN110" s="8">
        <f t="shared" si="8"/>
        <v>25377</v>
      </c>
      <c r="BO110" s="8">
        <f t="shared" si="8"/>
        <v>26295</v>
      </c>
      <c r="BP110" s="8">
        <f t="shared" si="8"/>
        <v>26231</v>
      </c>
      <c r="BQ110" s="8">
        <f t="shared" ref="BQ110:DV110" si="9">SUM(BQ92,BQ94,BQ97,BQ98,BQ99,BQ101,BQ103)</f>
        <v>26131</v>
      </c>
      <c r="BR110" s="8">
        <f t="shared" si="9"/>
        <v>25693</v>
      </c>
      <c r="BS110" s="8">
        <f t="shared" si="9"/>
        <v>26398</v>
      </c>
      <c r="BT110" s="8">
        <f t="shared" si="9"/>
        <v>26235</v>
      </c>
      <c r="BU110" s="8">
        <f t="shared" si="9"/>
        <v>26360</v>
      </c>
      <c r="BV110" s="8">
        <f t="shared" si="9"/>
        <v>25804</v>
      </c>
      <c r="BW110" s="8">
        <f t="shared" si="9"/>
        <v>24896</v>
      </c>
      <c r="BX110" s="8">
        <f t="shared" si="9"/>
        <v>24934</v>
      </c>
      <c r="BY110" s="8">
        <f t="shared" si="9"/>
        <v>24644</v>
      </c>
      <c r="BZ110" s="8">
        <f t="shared" si="9"/>
        <v>24804</v>
      </c>
      <c r="CA110" s="8">
        <f t="shared" si="9"/>
        <v>25078</v>
      </c>
      <c r="CB110" s="8">
        <f t="shared" si="9"/>
        <v>24314</v>
      </c>
      <c r="CC110" s="8">
        <f t="shared" si="9"/>
        <v>21606</v>
      </c>
      <c r="CD110" s="8">
        <f t="shared" si="9"/>
        <v>20674</v>
      </c>
      <c r="CE110" s="8">
        <f t="shared" si="9"/>
        <v>22110</v>
      </c>
      <c r="CF110" s="8">
        <f t="shared" si="9"/>
        <v>22621</v>
      </c>
      <c r="CG110" s="8">
        <f t="shared" si="9"/>
        <v>22791</v>
      </c>
      <c r="CH110" s="8">
        <f t="shared" si="9"/>
        <v>24363</v>
      </c>
      <c r="CI110" s="8">
        <f t="shared" si="9"/>
        <v>26327</v>
      </c>
      <c r="CJ110" s="8">
        <f t="shared" si="9"/>
        <v>27846</v>
      </c>
      <c r="CK110" s="8">
        <f t="shared" si="9"/>
        <v>26237</v>
      </c>
      <c r="CL110" s="8">
        <f t="shared" si="9"/>
        <v>27032</v>
      </c>
      <c r="CM110" s="8">
        <f t="shared" si="9"/>
        <v>27590</v>
      </c>
      <c r="CN110" s="8">
        <f t="shared" si="9"/>
        <v>28145</v>
      </c>
      <c r="CO110" s="8">
        <f t="shared" si="9"/>
        <v>28437</v>
      </c>
      <c r="CP110" s="8">
        <f t="shared" si="9"/>
        <v>29137</v>
      </c>
      <c r="CQ110" s="8">
        <f t="shared" si="9"/>
        <v>28858</v>
      </c>
      <c r="CR110" s="8">
        <f t="shared" si="9"/>
        <v>28575</v>
      </c>
      <c r="CS110" s="8">
        <f t="shared" si="9"/>
        <v>28308</v>
      </c>
      <c r="CT110" s="8">
        <f t="shared" si="9"/>
        <v>27044</v>
      </c>
      <c r="CU110" s="8">
        <f t="shared" si="9"/>
        <v>26333</v>
      </c>
      <c r="CV110" s="8">
        <f t="shared" si="9"/>
        <v>26382</v>
      </c>
      <c r="CW110" s="8">
        <f t="shared" si="9"/>
        <v>25907</v>
      </c>
      <c r="CX110" s="8">
        <f t="shared" si="9"/>
        <v>24698</v>
      </c>
      <c r="CY110" s="8">
        <f t="shared" si="9"/>
        <v>23776</v>
      </c>
      <c r="CZ110" s="8">
        <f t="shared" si="9"/>
        <v>22730</v>
      </c>
      <c r="DA110" s="8">
        <f t="shared" si="9"/>
        <v>22423</v>
      </c>
      <c r="DB110" s="8">
        <f t="shared" si="9"/>
        <v>21933</v>
      </c>
      <c r="DC110" s="8">
        <f t="shared" si="9"/>
        <v>20872</v>
      </c>
      <c r="DD110" s="8">
        <f t="shared" si="9"/>
        <v>20709</v>
      </c>
      <c r="DE110" s="8">
        <f t="shared" si="9"/>
        <v>20788</v>
      </c>
      <c r="DF110" s="8">
        <f t="shared" si="9"/>
        <v>20849</v>
      </c>
      <c r="DG110" s="8">
        <f t="shared" si="9"/>
        <v>21732</v>
      </c>
      <c r="DH110" s="8">
        <f t="shared" si="9"/>
        <v>23095</v>
      </c>
      <c r="DI110" s="8">
        <f t="shared" si="9"/>
        <v>16720</v>
      </c>
      <c r="DJ110" s="8">
        <f t="shared" si="9"/>
        <v>15799</v>
      </c>
      <c r="DK110" s="8">
        <f t="shared" si="9"/>
        <v>15006</v>
      </c>
      <c r="DL110" s="8">
        <f t="shared" si="9"/>
        <v>12990</v>
      </c>
      <c r="DM110" s="8">
        <f t="shared" si="9"/>
        <v>11354</v>
      </c>
      <c r="DN110" s="8">
        <f t="shared" si="9"/>
        <v>10229</v>
      </c>
      <c r="DO110" s="8">
        <f t="shared" si="9"/>
        <v>10226</v>
      </c>
      <c r="DP110" s="8">
        <f t="shared" si="9"/>
        <v>9616</v>
      </c>
      <c r="DQ110" s="8">
        <f t="shared" si="9"/>
        <v>8924</v>
      </c>
      <c r="DR110" s="8">
        <f t="shared" si="9"/>
        <v>8053</v>
      </c>
      <c r="DS110" s="8">
        <f t="shared" si="9"/>
        <v>6777</v>
      </c>
      <c r="DT110" s="8">
        <f t="shared" si="9"/>
        <v>6038</v>
      </c>
      <c r="DU110" s="8">
        <f t="shared" si="9"/>
        <v>4966</v>
      </c>
      <c r="DV110" s="8">
        <f t="shared" si="9"/>
        <v>18015</v>
      </c>
      <c r="DW110" s="8">
        <f t="shared" si="4"/>
        <v>1254628</v>
      </c>
      <c r="DX110" s="8">
        <f t="shared" si="5"/>
        <v>184840</v>
      </c>
      <c r="DY110" s="8">
        <f t="shared" si="6"/>
        <v>614807</v>
      </c>
      <c r="DZ110" s="8">
        <f t="shared" si="7"/>
        <v>410614</v>
      </c>
    </row>
    <row r="111" spans="1:130" x14ac:dyDescent="0.2">
      <c r="A111" t="s">
        <v>343</v>
      </c>
      <c r="B111" t="s">
        <v>344</v>
      </c>
      <c r="C111" t="s">
        <v>345</v>
      </c>
      <c r="D111" s="8">
        <f>SUM(Table3254[[#This Row],[0]:[90]])</f>
        <v>6493348</v>
      </c>
      <c r="E111" s="9">
        <f>SUM(Table3254[[#This Row],[0]:[15]])</f>
        <v>1222782</v>
      </c>
      <c r="F111" s="8">
        <f>SUM(Table3254[[#This Row],[16]:[64]])</f>
        <v>3981458</v>
      </c>
      <c r="G111" s="8">
        <f>SUM(Table3254[[#This Row],[65]:[90]])</f>
        <v>1289108</v>
      </c>
      <c r="H111" s="8">
        <f>SUM(Table3254[[#This Row],[85]:[90]])</f>
        <v>180660</v>
      </c>
      <c r="I111" s="9">
        <f>SUM(Table3254[[#This Row],[0]:[17]])</f>
        <v>1374203</v>
      </c>
      <c r="J111" s="8">
        <f>SUM(Table3254[[#This Row],[18]:[64]])</f>
        <v>3830037</v>
      </c>
      <c r="K111" s="9">
        <f>SUM(Table3254[[#This Row],[0]:[4]])</f>
        <v>351588</v>
      </c>
      <c r="L111" s="8">
        <f>SUM(Table3254[[#This Row],[5]:[15]])</f>
        <v>871194</v>
      </c>
      <c r="M111" s="8">
        <f>SUM(Table3254[[#This Row],[16]:[24]])</f>
        <v>617460</v>
      </c>
      <c r="N111" s="8">
        <f>SUM(Table3254[[#This Row],[25]:[49]])</f>
        <v>2095151</v>
      </c>
      <c r="O111" s="8">
        <f>SUM(Table3254[[#This Row],[50]:[64]])</f>
        <v>1268847</v>
      </c>
      <c r="P111" s="8">
        <f>SUM(Table3254[[#This Row],[65]:[74]])</f>
        <v>636017</v>
      </c>
      <c r="Q111" s="8">
        <f>SUM(Table3254[[#This Row],[75]:[84]])</f>
        <v>472431</v>
      </c>
      <c r="R111" s="9">
        <f>SUM(Table3254[[#This Row],[5]:[9]])</f>
        <v>387872</v>
      </c>
      <c r="S111" s="8">
        <f>SUM(Table3254[[#This Row],[10]:[14]])</f>
        <v>403289</v>
      </c>
      <c r="T111" s="8">
        <f>SUM(Table3254[[#This Row],[15]:[19]])</f>
        <v>363961</v>
      </c>
      <c r="U111" s="8">
        <f>SUM(Table3254[[#This Row],[20]:[24]])</f>
        <v>333532</v>
      </c>
      <c r="V111" s="8">
        <f>SUM(Table3254[[#This Row],[25]:[29]])</f>
        <v>390304</v>
      </c>
      <c r="W111" s="8">
        <f>SUM(Table3254[[#This Row],[30]:[34]])</f>
        <v>435068</v>
      </c>
      <c r="X111" s="8">
        <f>SUM(Table3254[[#This Row],[35]:[39]])</f>
        <v>442706</v>
      </c>
      <c r="Y111" s="8">
        <f>SUM(Table3254[[#This Row],[40]:[44]])</f>
        <v>431457</v>
      </c>
      <c r="Z111" s="8">
        <f>SUM(Table3254[[#This Row],[45]:[49]])</f>
        <v>395616</v>
      </c>
      <c r="AA111" s="8">
        <f>SUM(Table3254[[#This Row],[50]:[54]])</f>
        <v>433536</v>
      </c>
      <c r="AB111" s="8">
        <f>SUM(Table3254[[#This Row],[55]:[59]])</f>
        <v>440919</v>
      </c>
      <c r="AC111" s="8">
        <f>SUM(Table3254[[#This Row],[60]:[64]])</f>
        <v>394392</v>
      </c>
      <c r="AD111" s="8">
        <f>SUM(Table3254[[#This Row],[65]:[69]])</f>
        <v>331912</v>
      </c>
      <c r="AE111" s="8">
        <f>SUM(Table3254[[#This Row],[70]:[74]])</f>
        <v>304105</v>
      </c>
      <c r="AF111" s="8">
        <f>SUM(Table3254[[#This Row],[75]:[79]])</f>
        <v>293920</v>
      </c>
      <c r="AG111" s="8">
        <f>SUM(Table3254[[#This Row],[80]:[84]])</f>
        <v>178511</v>
      </c>
      <c r="AH111" s="8">
        <f>SUM(Table3254[[#This Row],[85]:[89]])</f>
        <v>114731</v>
      </c>
      <c r="AI111" s="8">
        <f>Table3254[[#This Row],[90]]</f>
        <v>65929</v>
      </c>
      <c r="AJ111" s="9">
        <v>64428</v>
      </c>
      <c r="AK111" s="8">
        <v>70057</v>
      </c>
      <c r="AL111" s="8">
        <v>69729</v>
      </c>
      <c r="AM111" s="8">
        <v>73139</v>
      </c>
      <c r="AN111" s="8">
        <v>74235</v>
      </c>
      <c r="AO111" s="8">
        <v>75895</v>
      </c>
      <c r="AP111" s="8">
        <v>76724</v>
      </c>
      <c r="AQ111" s="8">
        <v>79175</v>
      </c>
      <c r="AR111" s="8">
        <v>77717</v>
      </c>
      <c r="AS111" s="8">
        <v>78361</v>
      </c>
      <c r="AT111" s="8">
        <v>79826</v>
      </c>
      <c r="AU111" s="8">
        <v>81782</v>
      </c>
      <c r="AV111" s="8">
        <v>81454</v>
      </c>
      <c r="AW111" s="8">
        <v>80596</v>
      </c>
      <c r="AX111" s="8">
        <v>79631</v>
      </c>
      <c r="AY111" s="8">
        <v>80033</v>
      </c>
      <c r="AZ111" s="8">
        <v>76392</v>
      </c>
      <c r="BA111" s="8">
        <v>75029</v>
      </c>
      <c r="BB111" s="8">
        <v>71874</v>
      </c>
      <c r="BC111" s="8">
        <v>60633</v>
      </c>
      <c r="BD111" s="8">
        <v>57471</v>
      </c>
      <c r="BE111" s="8">
        <v>62743</v>
      </c>
      <c r="BF111" s="8">
        <v>67328</v>
      </c>
      <c r="BG111" s="8">
        <v>71182</v>
      </c>
      <c r="BH111" s="8">
        <v>74808</v>
      </c>
      <c r="BI111" s="8">
        <v>76083</v>
      </c>
      <c r="BJ111" s="8">
        <v>76814</v>
      </c>
      <c r="BK111" s="8">
        <v>76556</v>
      </c>
      <c r="BL111" s="8">
        <v>78718</v>
      </c>
      <c r="BM111" s="8">
        <v>82133</v>
      </c>
      <c r="BN111" s="8">
        <v>82547</v>
      </c>
      <c r="BO111" s="8">
        <v>86065</v>
      </c>
      <c r="BP111" s="8">
        <v>88095</v>
      </c>
      <c r="BQ111" s="8">
        <v>88763</v>
      </c>
      <c r="BR111" s="8">
        <v>89598</v>
      </c>
      <c r="BS111" s="8">
        <v>90863</v>
      </c>
      <c r="BT111" s="8">
        <v>89026</v>
      </c>
      <c r="BU111" s="8">
        <v>89100</v>
      </c>
      <c r="BV111" s="8">
        <v>87785</v>
      </c>
      <c r="BW111" s="8">
        <v>85932</v>
      </c>
      <c r="BX111" s="8">
        <v>85550</v>
      </c>
      <c r="BY111" s="8">
        <v>86195</v>
      </c>
      <c r="BZ111" s="8">
        <v>87677</v>
      </c>
      <c r="CA111" s="8">
        <v>87356</v>
      </c>
      <c r="CB111" s="8">
        <v>84679</v>
      </c>
      <c r="CC111" s="8">
        <v>78391</v>
      </c>
      <c r="CD111" s="8">
        <v>77180</v>
      </c>
      <c r="CE111" s="8">
        <v>78595</v>
      </c>
      <c r="CF111" s="8">
        <v>80141</v>
      </c>
      <c r="CG111" s="8">
        <v>81309</v>
      </c>
      <c r="CH111" s="8">
        <v>83888</v>
      </c>
      <c r="CI111" s="8">
        <v>86314</v>
      </c>
      <c r="CJ111" s="8">
        <v>88902</v>
      </c>
      <c r="CK111" s="8">
        <v>86069</v>
      </c>
      <c r="CL111" s="8">
        <v>88363</v>
      </c>
      <c r="CM111" s="8">
        <v>88196</v>
      </c>
      <c r="CN111" s="8">
        <v>88833</v>
      </c>
      <c r="CO111" s="8">
        <v>88914</v>
      </c>
      <c r="CP111" s="8">
        <v>88151</v>
      </c>
      <c r="CQ111" s="8">
        <v>86825</v>
      </c>
      <c r="CR111" s="8">
        <v>84263</v>
      </c>
      <c r="CS111" s="8">
        <v>82167</v>
      </c>
      <c r="CT111" s="8">
        <v>79346</v>
      </c>
      <c r="CU111" s="8">
        <v>75138</v>
      </c>
      <c r="CV111" s="8">
        <v>73478</v>
      </c>
      <c r="CW111" s="8">
        <v>71503</v>
      </c>
      <c r="CX111" s="8">
        <v>68469</v>
      </c>
      <c r="CY111" s="8">
        <v>65926</v>
      </c>
      <c r="CZ111" s="8">
        <v>62840</v>
      </c>
      <c r="DA111" s="8">
        <v>63174</v>
      </c>
      <c r="DB111" s="8">
        <v>61728</v>
      </c>
      <c r="DC111" s="8">
        <v>59725</v>
      </c>
      <c r="DD111" s="8">
        <v>59858</v>
      </c>
      <c r="DE111" s="8">
        <v>60651</v>
      </c>
      <c r="DF111" s="8">
        <v>62143</v>
      </c>
      <c r="DG111" s="8">
        <v>66316</v>
      </c>
      <c r="DH111" s="8">
        <v>73110</v>
      </c>
      <c r="DI111" s="8">
        <v>54092</v>
      </c>
      <c r="DJ111" s="8">
        <v>50995</v>
      </c>
      <c r="DK111" s="8">
        <v>49407</v>
      </c>
      <c r="DL111" s="8">
        <v>44428</v>
      </c>
      <c r="DM111" s="8">
        <v>38255</v>
      </c>
      <c r="DN111" s="8">
        <v>32000</v>
      </c>
      <c r="DO111" s="8">
        <v>32568</v>
      </c>
      <c r="DP111" s="8">
        <v>31260</v>
      </c>
      <c r="DQ111" s="8">
        <v>29045</v>
      </c>
      <c r="DR111" s="8">
        <v>25941</v>
      </c>
      <c r="DS111" s="8">
        <v>22778</v>
      </c>
      <c r="DT111" s="8">
        <v>20055</v>
      </c>
      <c r="DU111" s="8">
        <v>16912</v>
      </c>
      <c r="DV111" s="8">
        <v>65929</v>
      </c>
      <c r="DW111" s="8">
        <f t="shared" si="4"/>
        <v>3981458</v>
      </c>
      <c r="DX111" s="8">
        <f t="shared" si="5"/>
        <v>466039</v>
      </c>
      <c r="DY111" s="8">
        <f t="shared" si="6"/>
        <v>2095151</v>
      </c>
      <c r="DZ111" s="8">
        <f t="shared" si="7"/>
        <v>1268847</v>
      </c>
    </row>
    <row r="112" spans="1:130" x14ac:dyDescent="0.2">
      <c r="A112" t="s">
        <v>343</v>
      </c>
      <c r="B112" t="s">
        <v>346</v>
      </c>
      <c r="C112" t="s">
        <v>347</v>
      </c>
      <c r="D112" s="8">
        <f>SUM(Table3254[[#This Row],[0]:[90]])</f>
        <v>5004242</v>
      </c>
      <c r="E112" s="9">
        <f>SUM(Table3254[[#This Row],[0]:[15]])</f>
        <v>904642</v>
      </c>
      <c r="F112" s="8">
        <f>SUM(Table3254[[#This Row],[16]:[64]])</f>
        <v>3112252</v>
      </c>
      <c r="G112" s="8">
        <f>SUM(Table3254[[#This Row],[65]:[90]])</f>
        <v>987348</v>
      </c>
      <c r="H112" s="8">
        <f>SUM(Table3254[[#This Row],[85]:[90]])</f>
        <v>125120</v>
      </c>
      <c r="I112" s="9">
        <f>SUM(Table3254[[#This Row],[0]:[17]])</f>
        <v>1020124</v>
      </c>
      <c r="J112" s="8">
        <f>SUM(Table3254[[#This Row],[18]:[64]])</f>
        <v>2996770</v>
      </c>
      <c r="K112" s="9">
        <f>SUM(Table3254[[#This Row],[0]:[4]])</f>
        <v>253884</v>
      </c>
      <c r="L112" s="8">
        <f>SUM(Table3254[[#This Row],[5]:[15]])</f>
        <v>650758</v>
      </c>
      <c r="M112" s="8">
        <f>SUM(Table3254[[#This Row],[16]:[24]])</f>
        <v>545421</v>
      </c>
      <c r="N112" s="8">
        <f>SUM(Table3254[[#This Row],[25]:[49]])</f>
        <v>1567331</v>
      </c>
      <c r="O112" s="8">
        <f>SUM(Table3254[[#This Row],[50]:[64]])</f>
        <v>999500</v>
      </c>
      <c r="P112" s="8">
        <f>SUM(Table3254[[#This Row],[65]:[74]])</f>
        <v>504405</v>
      </c>
      <c r="Q112" s="8">
        <f>SUM(Table3254[[#This Row],[75]:[84]])</f>
        <v>357823</v>
      </c>
      <c r="R112" s="9">
        <f>SUM(Table3254[[#This Row],[5]:[9]])</f>
        <v>286433</v>
      </c>
      <c r="S112" s="8">
        <f>SUM(Table3254[[#This Row],[10]:[14]])</f>
        <v>303339</v>
      </c>
      <c r="T112" s="8">
        <f>SUM(Table3254[[#This Row],[15]:[19]])</f>
        <v>300122</v>
      </c>
      <c r="U112" s="8">
        <f>SUM(Table3254[[#This Row],[20]:[24]])</f>
        <v>306285</v>
      </c>
      <c r="V112" s="8">
        <f>SUM(Table3254[[#This Row],[25]:[29]])</f>
        <v>302655</v>
      </c>
      <c r="W112" s="8">
        <f>SUM(Table3254[[#This Row],[30]:[34]])</f>
        <v>333537</v>
      </c>
      <c r="X112" s="8">
        <f>SUM(Table3254[[#This Row],[35]:[39]])</f>
        <v>328655</v>
      </c>
      <c r="Y112" s="8">
        <f>SUM(Table3254[[#This Row],[40]:[44]])</f>
        <v>314455</v>
      </c>
      <c r="Z112" s="8">
        <f>SUM(Table3254[[#This Row],[45]:[49]])</f>
        <v>288029</v>
      </c>
      <c r="AA112" s="8">
        <f>SUM(Table3254[[#This Row],[50]:[54]])</f>
        <v>338081</v>
      </c>
      <c r="AB112" s="8">
        <f>SUM(Table3254[[#This Row],[55]:[59]])</f>
        <v>346862</v>
      </c>
      <c r="AC112" s="8">
        <f>SUM(Table3254[[#This Row],[60]:[64]])</f>
        <v>314557</v>
      </c>
      <c r="AD112" s="8">
        <f>SUM(Table3254[[#This Row],[65]:[69]])</f>
        <v>262354</v>
      </c>
      <c r="AE112" s="8">
        <f>SUM(Table3254[[#This Row],[70]:[74]])</f>
        <v>242051</v>
      </c>
      <c r="AF112" s="8">
        <f>SUM(Table3254[[#This Row],[75]:[79]])</f>
        <v>223158</v>
      </c>
      <c r="AG112" s="8">
        <f>SUM(Table3254[[#This Row],[80]:[84]])</f>
        <v>134665</v>
      </c>
      <c r="AH112" s="8">
        <f>SUM(Table3254[[#This Row],[85]:[89]])</f>
        <v>80931</v>
      </c>
      <c r="AI112" s="8">
        <f>Table3254[[#This Row],[90]]</f>
        <v>44189</v>
      </c>
      <c r="AJ112" s="9">
        <v>46869</v>
      </c>
      <c r="AK112" s="8">
        <v>50065</v>
      </c>
      <c r="AL112" s="8">
        <v>50297</v>
      </c>
      <c r="AM112" s="8">
        <v>52802</v>
      </c>
      <c r="AN112" s="8">
        <v>53851</v>
      </c>
      <c r="AO112" s="8">
        <v>55151</v>
      </c>
      <c r="AP112" s="8">
        <v>56356</v>
      </c>
      <c r="AQ112" s="8">
        <v>58377</v>
      </c>
      <c r="AR112" s="8">
        <v>58244</v>
      </c>
      <c r="AS112" s="8">
        <v>58305</v>
      </c>
      <c r="AT112" s="8">
        <v>59658</v>
      </c>
      <c r="AU112" s="8">
        <v>61557</v>
      </c>
      <c r="AV112" s="8">
        <v>61802</v>
      </c>
      <c r="AW112" s="8">
        <v>60313</v>
      </c>
      <c r="AX112" s="8">
        <v>60009</v>
      </c>
      <c r="AY112" s="8">
        <v>60986</v>
      </c>
      <c r="AZ112" s="8">
        <v>58047</v>
      </c>
      <c r="BA112" s="8">
        <v>57435</v>
      </c>
      <c r="BB112" s="8">
        <v>58090</v>
      </c>
      <c r="BC112" s="8">
        <v>65564</v>
      </c>
      <c r="BD112" s="8">
        <v>65868</v>
      </c>
      <c r="BE112" s="8">
        <v>64253</v>
      </c>
      <c r="BF112" s="8">
        <v>60240</v>
      </c>
      <c r="BG112" s="8">
        <v>57946</v>
      </c>
      <c r="BH112" s="8">
        <v>57978</v>
      </c>
      <c r="BI112" s="8">
        <v>57701</v>
      </c>
      <c r="BJ112" s="8">
        <v>59849</v>
      </c>
      <c r="BK112" s="8">
        <v>59893</v>
      </c>
      <c r="BL112" s="8">
        <v>61436</v>
      </c>
      <c r="BM112" s="8">
        <v>63776</v>
      </c>
      <c r="BN112" s="8">
        <v>64306</v>
      </c>
      <c r="BO112" s="8">
        <v>66758</v>
      </c>
      <c r="BP112" s="8">
        <v>67976</v>
      </c>
      <c r="BQ112" s="8">
        <v>67918</v>
      </c>
      <c r="BR112" s="8">
        <v>66579</v>
      </c>
      <c r="BS112" s="8">
        <v>67798</v>
      </c>
      <c r="BT112" s="8">
        <v>66221</v>
      </c>
      <c r="BU112" s="8">
        <v>65582</v>
      </c>
      <c r="BV112" s="8">
        <v>65765</v>
      </c>
      <c r="BW112" s="8">
        <v>63289</v>
      </c>
      <c r="BX112" s="8">
        <v>63573</v>
      </c>
      <c r="BY112" s="8">
        <v>62586</v>
      </c>
      <c r="BZ112" s="8">
        <v>63767</v>
      </c>
      <c r="CA112" s="8">
        <v>63968</v>
      </c>
      <c r="CB112" s="8">
        <v>60561</v>
      </c>
      <c r="CC112" s="8">
        <v>56108</v>
      </c>
      <c r="CD112" s="8">
        <v>55460</v>
      </c>
      <c r="CE112" s="8">
        <v>57238</v>
      </c>
      <c r="CF112" s="8">
        <v>58893</v>
      </c>
      <c r="CG112" s="8">
        <v>60330</v>
      </c>
      <c r="CH112" s="8">
        <v>63447</v>
      </c>
      <c r="CI112" s="8">
        <v>66824</v>
      </c>
      <c r="CJ112" s="8">
        <v>70400</v>
      </c>
      <c r="CK112" s="8">
        <v>67154</v>
      </c>
      <c r="CL112" s="8">
        <v>70256</v>
      </c>
      <c r="CM112" s="8">
        <v>69621</v>
      </c>
      <c r="CN112" s="8">
        <v>69927</v>
      </c>
      <c r="CO112" s="8">
        <v>69234</v>
      </c>
      <c r="CP112" s="8">
        <v>69700</v>
      </c>
      <c r="CQ112" s="8">
        <v>68380</v>
      </c>
      <c r="CR112" s="8">
        <v>67532</v>
      </c>
      <c r="CS112" s="8">
        <v>65229</v>
      </c>
      <c r="CT112" s="8">
        <v>63155</v>
      </c>
      <c r="CU112" s="8">
        <v>60149</v>
      </c>
      <c r="CV112" s="8">
        <v>58492</v>
      </c>
      <c r="CW112" s="8">
        <v>56764</v>
      </c>
      <c r="CX112" s="8">
        <v>53670</v>
      </c>
      <c r="CY112" s="8">
        <v>52027</v>
      </c>
      <c r="CZ112" s="8">
        <v>49516</v>
      </c>
      <c r="DA112" s="8">
        <v>50377</v>
      </c>
      <c r="DB112" s="8">
        <v>49024</v>
      </c>
      <c r="DC112" s="8">
        <v>48088</v>
      </c>
      <c r="DD112" s="8">
        <v>47692</v>
      </c>
      <c r="DE112" s="8">
        <v>48335</v>
      </c>
      <c r="DF112" s="8">
        <v>48912</v>
      </c>
      <c r="DG112" s="8">
        <v>51150</v>
      </c>
      <c r="DH112" s="8">
        <v>53908</v>
      </c>
      <c r="DI112" s="8">
        <v>40417</v>
      </c>
      <c r="DJ112" s="8">
        <v>39195</v>
      </c>
      <c r="DK112" s="8">
        <v>38488</v>
      </c>
      <c r="DL112" s="8">
        <v>34006</v>
      </c>
      <c r="DM112" s="8">
        <v>28831</v>
      </c>
      <c r="DN112" s="8">
        <v>24697</v>
      </c>
      <c r="DO112" s="8">
        <v>24078</v>
      </c>
      <c r="DP112" s="8">
        <v>23053</v>
      </c>
      <c r="DQ112" s="8">
        <v>20932</v>
      </c>
      <c r="DR112" s="8">
        <v>18316</v>
      </c>
      <c r="DS112" s="8">
        <v>15991</v>
      </c>
      <c r="DT112" s="8">
        <v>13978</v>
      </c>
      <c r="DU112" s="8">
        <v>11714</v>
      </c>
      <c r="DV112" s="8">
        <v>44189</v>
      </c>
      <c r="DW112" s="8">
        <f t="shared" si="4"/>
        <v>3112252</v>
      </c>
      <c r="DX112" s="8">
        <f t="shared" si="5"/>
        <v>429939</v>
      </c>
      <c r="DY112" s="8">
        <f t="shared" si="6"/>
        <v>1567331</v>
      </c>
      <c r="DZ112" s="8">
        <f t="shared" si="7"/>
        <v>999500</v>
      </c>
    </row>
    <row r="113" spans="1:130" x14ac:dyDescent="0.2">
      <c r="A113" t="s">
        <v>343</v>
      </c>
      <c r="B113" t="s">
        <v>348</v>
      </c>
      <c r="C113" t="s">
        <v>349</v>
      </c>
      <c r="D113" s="8">
        <f>SUM(Table3254[[#This Row],[0]:[90]])</f>
        <v>8999705</v>
      </c>
      <c r="E113" s="9">
        <f>SUM(Table3254[[#This Row],[0]:[15]])</f>
        <v>1701203</v>
      </c>
      <c r="F113" s="8">
        <f>SUM(Table3254[[#This Row],[16]:[64]])</f>
        <v>6208153</v>
      </c>
      <c r="G113" s="8">
        <f>SUM(Table3254[[#This Row],[65]:[90]])</f>
        <v>1090349</v>
      </c>
      <c r="H113" s="8">
        <f>SUM(Table3254[[#This Row],[85]:[90]])</f>
        <v>143913</v>
      </c>
      <c r="I113" s="9">
        <f>SUM(Table3254[[#This Row],[0]:[17]])</f>
        <v>1911649</v>
      </c>
      <c r="J113" s="8">
        <f>SUM(Table3254[[#This Row],[18]:[64]])</f>
        <v>5997707</v>
      </c>
      <c r="K113" s="9">
        <f>SUM(Table3254[[#This Row],[0]:[4]])</f>
        <v>527384</v>
      </c>
      <c r="L113" s="8">
        <f>SUM(Table3254[[#This Row],[5]:[15]])</f>
        <v>1173819</v>
      </c>
      <c r="M113" s="8">
        <f>SUM(Table3254[[#This Row],[16]:[24]])</f>
        <v>1042642</v>
      </c>
      <c r="N113" s="8">
        <f>SUM(Table3254[[#This Row],[25]:[49]])</f>
        <v>3638971</v>
      </c>
      <c r="O113" s="8">
        <f>SUM(Table3254[[#This Row],[50]:[64]])</f>
        <v>1526540</v>
      </c>
      <c r="P113" s="8">
        <f>SUM(Table3254[[#This Row],[65]:[74]])</f>
        <v>589016</v>
      </c>
      <c r="Q113" s="8">
        <f>SUM(Table3254[[#This Row],[75]:[84]])</f>
        <v>357420</v>
      </c>
      <c r="R113" s="9">
        <f>SUM(Table3254[[#This Row],[5]:[9]])</f>
        <v>526081</v>
      </c>
      <c r="S113" s="8">
        <f>SUM(Table3254[[#This Row],[10]:[14]])</f>
        <v>538830</v>
      </c>
      <c r="T113" s="8">
        <f>SUM(Table3254[[#This Row],[15]:[19]])</f>
        <v>522374</v>
      </c>
      <c r="U113" s="8">
        <f>SUM(Table3254[[#This Row],[20]:[24]])</f>
        <v>629176</v>
      </c>
      <c r="V113" s="8">
        <f>SUM(Table3254[[#This Row],[25]:[29]])</f>
        <v>840717</v>
      </c>
      <c r="W113" s="8">
        <f>SUM(Table3254[[#This Row],[30]:[34]])</f>
        <v>803844</v>
      </c>
      <c r="X113" s="8">
        <f>SUM(Table3254[[#This Row],[35]:[39]])</f>
        <v>727604</v>
      </c>
      <c r="Y113" s="8">
        <f>SUM(Table3254[[#This Row],[40]:[44]])</f>
        <v>673611</v>
      </c>
      <c r="Z113" s="8">
        <f>SUM(Table3254[[#This Row],[45]:[49]])</f>
        <v>593195</v>
      </c>
      <c r="AA113" s="8">
        <f>SUM(Table3254[[#This Row],[50]:[54]])</f>
        <v>564543</v>
      </c>
      <c r="AB113" s="8">
        <f>SUM(Table3254[[#This Row],[55]:[59]])</f>
        <v>526565</v>
      </c>
      <c r="AC113" s="8">
        <f>SUM(Table3254[[#This Row],[60]:[64]])</f>
        <v>435432</v>
      </c>
      <c r="AD113" s="8">
        <f>SUM(Table3254[[#This Row],[65]:[69]])</f>
        <v>327902</v>
      </c>
      <c r="AE113" s="8">
        <f>SUM(Table3254[[#This Row],[70]:[74]])</f>
        <v>261114</v>
      </c>
      <c r="AF113" s="8">
        <f>SUM(Table3254[[#This Row],[75]:[79]])</f>
        <v>216474</v>
      </c>
      <c r="AG113" s="8">
        <f>SUM(Table3254[[#This Row],[80]:[84]])</f>
        <v>140946</v>
      </c>
      <c r="AH113" s="8">
        <f>SUM(Table3254[[#This Row],[85]:[89]])</f>
        <v>90844</v>
      </c>
      <c r="AI113" s="8">
        <f>Table3254[[#This Row],[90]]</f>
        <v>53069</v>
      </c>
      <c r="AJ113" s="9">
        <v>105155</v>
      </c>
      <c r="AK113" s="8">
        <v>109559</v>
      </c>
      <c r="AL113" s="8">
        <v>103658</v>
      </c>
      <c r="AM113" s="8">
        <v>104947</v>
      </c>
      <c r="AN113" s="8">
        <v>104065</v>
      </c>
      <c r="AO113" s="8">
        <v>103593</v>
      </c>
      <c r="AP113" s="8">
        <v>105835</v>
      </c>
      <c r="AQ113" s="8">
        <v>107333</v>
      </c>
      <c r="AR113" s="8">
        <v>105100</v>
      </c>
      <c r="AS113" s="8">
        <v>104220</v>
      </c>
      <c r="AT113" s="8">
        <v>106318</v>
      </c>
      <c r="AU113" s="8">
        <v>108338</v>
      </c>
      <c r="AV113" s="8">
        <v>108475</v>
      </c>
      <c r="AW113" s="8">
        <v>107877</v>
      </c>
      <c r="AX113" s="8">
        <v>107822</v>
      </c>
      <c r="AY113" s="8">
        <v>108908</v>
      </c>
      <c r="AZ113" s="8">
        <v>106280</v>
      </c>
      <c r="BA113" s="8">
        <v>104166</v>
      </c>
      <c r="BB113" s="8">
        <v>105017</v>
      </c>
      <c r="BC113" s="8">
        <v>98003</v>
      </c>
      <c r="BD113" s="8">
        <v>101907</v>
      </c>
      <c r="BE113" s="8">
        <v>108390</v>
      </c>
      <c r="BF113" s="8">
        <v>121975</v>
      </c>
      <c r="BG113" s="8">
        <v>141490</v>
      </c>
      <c r="BH113" s="8">
        <v>155414</v>
      </c>
      <c r="BI113" s="8">
        <v>164314</v>
      </c>
      <c r="BJ113" s="8">
        <v>169551</v>
      </c>
      <c r="BK113" s="8">
        <v>169491</v>
      </c>
      <c r="BL113" s="8">
        <v>168876</v>
      </c>
      <c r="BM113" s="8">
        <v>168485</v>
      </c>
      <c r="BN113" s="8">
        <v>164690</v>
      </c>
      <c r="BO113" s="8">
        <v>163404</v>
      </c>
      <c r="BP113" s="8">
        <v>160450</v>
      </c>
      <c r="BQ113" s="8">
        <v>159259</v>
      </c>
      <c r="BR113" s="8">
        <v>156041</v>
      </c>
      <c r="BS113" s="8">
        <v>153358</v>
      </c>
      <c r="BT113" s="8">
        <v>147594</v>
      </c>
      <c r="BU113" s="8">
        <v>145234</v>
      </c>
      <c r="BV113" s="8">
        <v>143345</v>
      </c>
      <c r="BW113" s="8">
        <v>138073</v>
      </c>
      <c r="BX113" s="8">
        <v>136971</v>
      </c>
      <c r="BY113" s="8">
        <v>135732</v>
      </c>
      <c r="BZ113" s="8">
        <v>136141</v>
      </c>
      <c r="CA113" s="8">
        <v>135166</v>
      </c>
      <c r="CB113" s="8">
        <v>129601</v>
      </c>
      <c r="CC113" s="8">
        <v>122868</v>
      </c>
      <c r="CD113" s="8">
        <v>119479</v>
      </c>
      <c r="CE113" s="8">
        <v>118324</v>
      </c>
      <c r="CF113" s="8">
        <v>117942</v>
      </c>
      <c r="CG113" s="8">
        <v>114582</v>
      </c>
      <c r="CH113" s="8">
        <v>113591</v>
      </c>
      <c r="CI113" s="8">
        <v>112685</v>
      </c>
      <c r="CJ113" s="8">
        <v>113793</v>
      </c>
      <c r="CK113" s="8">
        <v>112891</v>
      </c>
      <c r="CL113" s="8">
        <v>111583</v>
      </c>
      <c r="CM113" s="8">
        <v>110286</v>
      </c>
      <c r="CN113" s="8">
        <v>106799</v>
      </c>
      <c r="CO113" s="8">
        <v>106119</v>
      </c>
      <c r="CP113" s="8">
        <v>103178</v>
      </c>
      <c r="CQ113" s="8">
        <v>100183</v>
      </c>
      <c r="CR113" s="8">
        <v>96290</v>
      </c>
      <c r="CS113" s="8">
        <v>91046</v>
      </c>
      <c r="CT113" s="8">
        <v>86642</v>
      </c>
      <c r="CU113" s="8">
        <v>83636</v>
      </c>
      <c r="CV113" s="8">
        <v>77818</v>
      </c>
      <c r="CW113" s="8">
        <v>73318</v>
      </c>
      <c r="CX113" s="8">
        <v>69036</v>
      </c>
      <c r="CY113" s="8">
        <v>65548</v>
      </c>
      <c r="CZ113" s="8">
        <v>61524</v>
      </c>
      <c r="DA113" s="8">
        <v>58476</v>
      </c>
      <c r="DB113" s="8">
        <v>55651</v>
      </c>
      <c r="DC113" s="8">
        <v>53320</v>
      </c>
      <c r="DD113" s="8">
        <v>52050</v>
      </c>
      <c r="DE113" s="8">
        <v>50525</v>
      </c>
      <c r="DF113" s="8">
        <v>49568</v>
      </c>
      <c r="DG113" s="8">
        <v>50056</v>
      </c>
      <c r="DH113" s="8">
        <v>51721</v>
      </c>
      <c r="DI113" s="8">
        <v>41173</v>
      </c>
      <c r="DJ113" s="8">
        <v>37436</v>
      </c>
      <c r="DK113" s="8">
        <v>36088</v>
      </c>
      <c r="DL113" s="8">
        <v>33439</v>
      </c>
      <c r="DM113" s="8">
        <v>29673</v>
      </c>
      <c r="DN113" s="8">
        <v>25933</v>
      </c>
      <c r="DO113" s="8">
        <v>26812</v>
      </c>
      <c r="DP113" s="8">
        <v>25089</v>
      </c>
      <c r="DQ113" s="8">
        <v>23158</v>
      </c>
      <c r="DR113" s="8">
        <v>20393</v>
      </c>
      <c r="DS113" s="8">
        <v>18136</v>
      </c>
      <c r="DT113" s="8">
        <v>15788</v>
      </c>
      <c r="DU113" s="8">
        <v>13369</v>
      </c>
      <c r="DV113" s="8">
        <v>53069</v>
      </c>
      <c r="DW113" s="8">
        <f t="shared" si="4"/>
        <v>6208153</v>
      </c>
      <c r="DX113" s="8">
        <f t="shared" si="5"/>
        <v>832196</v>
      </c>
      <c r="DY113" s="8">
        <f t="shared" si="6"/>
        <v>3638971</v>
      </c>
      <c r="DZ113" s="8">
        <f t="shared" si="7"/>
        <v>1526540</v>
      </c>
    </row>
    <row r="114" spans="1:130" x14ac:dyDescent="0.2">
      <c r="A114" t="s">
        <v>343</v>
      </c>
      <c r="B114" t="s">
        <v>350</v>
      </c>
      <c r="C114" t="s">
        <v>351</v>
      </c>
      <c r="D114" s="8">
        <f>SUM(Table3254[[#This Row],[0]:[90]])</f>
        <v>2724805</v>
      </c>
      <c r="E114" s="9">
        <f>SUM(Table3254[[#This Row],[0]:[15]])</f>
        <v>476541</v>
      </c>
      <c r="F114" s="8">
        <f>SUM(Table3254[[#This Row],[16]:[64]])</f>
        <v>1684158</v>
      </c>
      <c r="G114" s="8">
        <f>SUM(Table3254[[#This Row],[65]:[90]])</f>
        <v>564106</v>
      </c>
      <c r="H114" s="8">
        <f>SUM(Table3254[[#This Row],[85]:[90]])</f>
        <v>70003</v>
      </c>
      <c r="I114" s="9">
        <f>SUM(Table3254[[#This Row],[0]:[17]])</f>
        <v>538121</v>
      </c>
      <c r="J114" s="8">
        <f>SUM(Table3254[[#This Row],[18]:[64]])</f>
        <v>1622578</v>
      </c>
      <c r="K114" s="9">
        <f>SUM(Table3254[[#This Row],[0]:[4]])</f>
        <v>133464</v>
      </c>
      <c r="L114" s="8">
        <f>SUM(Table3254[[#This Row],[5]:[15]])</f>
        <v>343077</v>
      </c>
      <c r="M114" s="8">
        <f>SUM(Table3254[[#This Row],[16]:[24]])</f>
        <v>297943</v>
      </c>
      <c r="N114" s="8">
        <f>SUM(Table3254[[#This Row],[25]:[49]])</f>
        <v>835229</v>
      </c>
      <c r="O114" s="8">
        <f>SUM(Table3254[[#This Row],[50]:[64]])</f>
        <v>550986</v>
      </c>
      <c r="P114" s="8">
        <f>SUM(Table3254[[#This Row],[65]:[74]])</f>
        <v>299187</v>
      </c>
      <c r="Q114" s="8">
        <f>SUM(Table3254[[#This Row],[75]:[84]])</f>
        <v>194916</v>
      </c>
      <c r="R114" s="9">
        <f>SUM(Table3254[[#This Row],[5]:[9]])</f>
        <v>151054</v>
      </c>
      <c r="S114" s="8">
        <f>SUM(Table3254[[#This Row],[10]:[14]])</f>
        <v>160021</v>
      </c>
      <c r="T114" s="8">
        <f>SUM(Table3254[[#This Row],[15]:[19]])</f>
        <v>160424</v>
      </c>
      <c r="U114" s="8">
        <f>SUM(Table3254[[#This Row],[20]:[24]])</f>
        <v>169521</v>
      </c>
      <c r="V114" s="8">
        <f>SUM(Table3254[[#This Row],[25]:[29]])</f>
        <v>166517</v>
      </c>
      <c r="W114" s="8">
        <f>SUM(Table3254[[#This Row],[30]:[34]])</f>
        <v>177558</v>
      </c>
      <c r="X114" s="8">
        <f>SUM(Table3254[[#This Row],[35]:[39]])</f>
        <v>176739</v>
      </c>
      <c r="Y114" s="8">
        <f>SUM(Table3254[[#This Row],[40]:[44]])</f>
        <v>166648</v>
      </c>
      <c r="Z114" s="8">
        <f>SUM(Table3254[[#This Row],[45]:[49]])</f>
        <v>147767</v>
      </c>
      <c r="AA114" s="8">
        <f>SUM(Table3254[[#This Row],[50]:[54]])</f>
        <v>176701</v>
      </c>
      <c r="AB114" s="8">
        <f>SUM(Table3254[[#This Row],[55]:[59]])</f>
        <v>190826</v>
      </c>
      <c r="AC114" s="8">
        <f>SUM(Table3254[[#This Row],[60]:[64]])</f>
        <v>183459</v>
      </c>
      <c r="AD114" s="8">
        <f>SUM(Table3254[[#This Row],[65]:[69]])</f>
        <v>159350</v>
      </c>
      <c r="AE114" s="8">
        <f>SUM(Table3254[[#This Row],[70]:[74]])</f>
        <v>139837</v>
      </c>
      <c r="AF114" s="8">
        <f>SUM(Table3254[[#This Row],[75]:[79]])</f>
        <v>122248</v>
      </c>
      <c r="AG114" s="8">
        <f>SUM(Table3254[[#This Row],[80]:[84]])</f>
        <v>72668</v>
      </c>
      <c r="AH114" s="8">
        <f>SUM(Table3254[[#This Row],[85]:[89]])</f>
        <v>46028</v>
      </c>
      <c r="AI114" s="8">
        <f>Table3254[[#This Row],[90]]</f>
        <v>23975</v>
      </c>
      <c r="AJ114" s="9">
        <v>24923</v>
      </c>
      <c r="AK114" s="8">
        <v>26476</v>
      </c>
      <c r="AL114" s="8">
        <v>26448</v>
      </c>
      <c r="AM114" s="8">
        <v>27184</v>
      </c>
      <c r="AN114" s="8">
        <v>28433</v>
      </c>
      <c r="AO114" s="8">
        <v>28980</v>
      </c>
      <c r="AP114" s="8">
        <v>29974</v>
      </c>
      <c r="AQ114" s="8">
        <v>30756</v>
      </c>
      <c r="AR114" s="8">
        <v>30433</v>
      </c>
      <c r="AS114" s="8">
        <v>30911</v>
      </c>
      <c r="AT114" s="8">
        <v>31852</v>
      </c>
      <c r="AU114" s="8">
        <v>32319</v>
      </c>
      <c r="AV114" s="8">
        <v>32558</v>
      </c>
      <c r="AW114" s="8">
        <v>32006</v>
      </c>
      <c r="AX114" s="8">
        <v>31286</v>
      </c>
      <c r="AY114" s="8">
        <v>32002</v>
      </c>
      <c r="AZ114" s="8">
        <v>30764</v>
      </c>
      <c r="BA114" s="8">
        <v>30816</v>
      </c>
      <c r="BB114" s="8">
        <v>31167</v>
      </c>
      <c r="BC114" s="8">
        <v>35675</v>
      </c>
      <c r="BD114" s="8">
        <v>37698</v>
      </c>
      <c r="BE114" s="8">
        <v>35461</v>
      </c>
      <c r="BF114" s="8">
        <v>32950</v>
      </c>
      <c r="BG114" s="8">
        <v>31662</v>
      </c>
      <c r="BH114" s="8">
        <v>31750</v>
      </c>
      <c r="BI114" s="8">
        <v>32161</v>
      </c>
      <c r="BJ114" s="8">
        <v>33517</v>
      </c>
      <c r="BK114" s="8">
        <v>32878</v>
      </c>
      <c r="BL114" s="8">
        <v>33782</v>
      </c>
      <c r="BM114" s="8">
        <v>34179</v>
      </c>
      <c r="BN114" s="8">
        <v>34799</v>
      </c>
      <c r="BO114" s="8">
        <v>36136</v>
      </c>
      <c r="BP114" s="8">
        <v>35929</v>
      </c>
      <c r="BQ114" s="8">
        <v>35509</v>
      </c>
      <c r="BR114" s="8">
        <v>35185</v>
      </c>
      <c r="BS114" s="8">
        <v>36113</v>
      </c>
      <c r="BT114" s="8">
        <v>35682</v>
      </c>
      <c r="BU114" s="8">
        <v>35887</v>
      </c>
      <c r="BV114" s="8">
        <v>35194</v>
      </c>
      <c r="BW114" s="8">
        <v>33863</v>
      </c>
      <c r="BX114" s="8">
        <v>33598</v>
      </c>
      <c r="BY114" s="8">
        <v>33180</v>
      </c>
      <c r="BZ114" s="8">
        <v>33520</v>
      </c>
      <c r="CA114" s="8">
        <v>33706</v>
      </c>
      <c r="CB114" s="8">
        <v>32644</v>
      </c>
      <c r="CC114" s="8">
        <v>29147</v>
      </c>
      <c r="CD114" s="8">
        <v>27869</v>
      </c>
      <c r="CE114" s="8">
        <v>29704</v>
      </c>
      <c r="CF114" s="8">
        <v>30335</v>
      </c>
      <c r="CG114" s="8">
        <v>30712</v>
      </c>
      <c r="CH114" s="8">
        <v>32562</v>
      </c>
      <c r="CI114" s="8">
        <v>35237</v>
      </c>
      <c r="CJ114" s="8">
        <v>37249</v>
      </c>
      <c r="CK114" s="8">
        <v>35445</v>
      </c>
      <c r="CL114" s="8">
        <v>36208</v>
      </c>
      <c r="CM114" s="8">
        <v>37056</v>
      </c>
      <c r="CN114" s="8">
        <v>37915</v>
      </c>
      <c r="CO114" s="8">
        <v>38375</v>
      </c>
      <c r="CP114" s="8">
        <v>39005</v>
      </c>
      <c r="CQ114" s="8">
        <v>38475</v>
      </c>
      <c r="CR114" s="8">
        <v>38419</v>
      </c>
      <c r="CS114" s="8">
        <v>38094</v>
      </c>
      <c r="CT114" s="8">
        <v>36368</v>
      </c>
      <c r="CU114" s="8">
        <v>35247</v>
      </c>
      <c r="CV114" s="8">
        <v>35331</v>
      </c>
      <c r="CW114" s="8">
        <v>34577</v>
      </c>
      <c r="CX114" s="8">
        <v>33077</v>
      </c>
      <c r="CY114" s="8">
        <v>31740</v>
      </c>
      <c r="CZ114" s="8">
        <v>30185</v>
      </c>
      <c r="DA114" s="8">
        <v>29771</v>
      </c>
      <c r="DB114" s="8">
        <v>29219</v>
      </c>
      <c r="DC114" s="8">
        <v>27855</v>
      </c>
      <c r="DD114" s="8">
        <v>27476</v>
      </c>
      <c r="DE114" s="8">
        <v>27555</v>
      </c>
      <c r="DF114" s="8">
        <v>27732</v>
      </c>
      <c r="DG114" s="8">
        <v>28715</v>
      </c>
      <c r="DH114" s="8">
        <v>30616</v>
      </c>
      <c r="DI114" s="8">
        <v>22224</v>
      </c>
      <c r="DJ114" s="8">
        <v>20928</v>
      </c>
      <c r="DK114" s="8">
        <v>19765</v>
      </c>
      <c r="DL114" s="8">
        <v>17088</v>
      </c>
      <c r="DM114" s="8">
        <v>15340</v>
      </c>
      <c r="DN114" s="8">
        <v>13722</v>
      </c>
      <c r="DO114" s="8">
        <v>13672</v>
      </c>
      <c r="DP114" s="8">
        <v>12846</v>
      </c>
      <c r="DQ114" s="8">
        <v>11895</v>
      </c>
      <c r="DR114" s="8">
        <v>10641</v>
      </c>
      <c r="DS114" s="8">
        <v>8949</v>
      </c>
      <c r="DT114" s="8">
        <v>8008</v>
      </c>
      <c r="DU114" s="8">
        <v>6535</v>
      </c>
      <c r="DV114" s="8">
        <v>23975</v>
      </c>
      <c r="DW114" s="8">
        <f t="shared" si="4"/>
        <v>1684158</v>
      </c>
      <c r="DX114" s="8">
        <f t="shared" si="5"/>
        <v>236363</v>
      </c>
      <c r="DY114" s="8">
        <f t="shared" si="6"/>
        <v>835229</v>
      </c>
      <c r="DZ114" s="8">
        <f t="shared" si="7"/>
        <v>550986</v>
      </c>
    </row>
    <row r="115" spans="1:130" x14ac:dyDescent="0.2">
      <c r="A115" t="s">
        <v>343</v>
      </c>
      <c r="B115" t="s">
        <v>352</v>
      </c>
      <c r="C115" t="s">
        <v>353</v>
      </c>
      <c r="D115" s="8">
        <f>SUM(Table3254[[#This Row],[0]:[90]])</f>
        <v>7634293</v>
      </c>
      <c r="E115" s="9">
        <f>SUM(Table3254[[#This Row],[0]:[15]])</f>
        <v>1426948</v>
      </c>
      <c r="F115" s="8">
        <f>SUM(Table3254[[#This Row],[16]:[64]])</f>
        <v>4774559</v>
      </c>
      <c r="G115" s="8">
        <f>SUM(Table3254[[#This Row],[65]:[90]])</f>
        <v>1432786</v>
      </c>
      <c r="H115" s="8">
        <f>SUM(Table3254[[#This Row],[85]:[90]])</f>
        <v>180277</v>
      </c>
      <c r="I115" s="9">
        <f>SUM(Table3254[[#This Row],[0]:[17]])</f>
        <v>1607440</v>
      </c>
      <c r="J115" s="8">
        <f>SUM(Table3254[[#This Row],[18]:[64]])</f>
        <v>4594067</v>
      </c>
      <c r="K115" s="9">
        <f>SUM(Table3254[[#This Row],[0]:[4]])</f>
        <v>409480</v>
      </c>
      <c r="L115" s="8">
        <f>SUM(Table3254[[#This Row],[5]:[15]])</f>
        <v>1017468</v>
      </c>
      <c r="M115" s="8">
        <f>SUM(Table3254[[#This Row],[16]:[24]])</f>
        <v>839359</v>
      </c>
      <c r="N115" s="8">
        <f>SUM(Table3254[[#This Row],[25]:[49]])</f>
        <v>2450086</v>
      </c>
      <c r="O115" s="8">
        <f>SUM(Table3254[[#This Row],[50]:[64]])</f>
        <v>1485114</v>
      </c>
      <c r="P115" s="8">
        <f>SUM(Table3254[[#This Row],[65]:[74]])</f>
        <v>741897</v>
      </c>
      <c r="Q115" s="8">
        <f>SUM(Table3254[[#This Row],[75]:[84]])</f>
        <v>510612</v>
      </c>
      <c r="R115" s="9">
        <f>SUM(Table3254[[#This Row],[5]:[9]])</f>
        <v>450975</v>
      </c>
      <c r="S115" s="8">
        <f>SUM(Table3254[[#This Row],[10]:[14]])</f>
        <v>472435</v>
      </c>
      <c r="T115" s="8">
        <f>SUM(Table3254[[#This Row],[15]:[19]])</f>
        <v>460958</v>
      </c>
      <c r="U115" s="8">
        <f>SUM(Table3254[[#This Row],[20]:[24]])</f>
        <v>472459</v>
      </c>
      <c r="V115" s="8">
        <f>SUM(Table3254[[#This Row],[25]:[29]])</f>
        <v>493501</v>
      </c>
      <c r="W115" s="8">
        <f>SUM(Table3254[[#This Row],[30]:[34]])</f>
        <v>525765</v>
      </c>
      <c r="X115" s="8">
        <f>SUM(Table3254[[#This Row],[35]:[39]])</f>
        <v>516840</v>
      </c>
      <c r="Y115" s="8">
        <f>SUM(Table3254[[#This Row],[40]:[44]])</f>
        <v>482296</v>
      </c>
      <c r="Z115" s="8">
        <f>SUM(Table3254[[#This Row],[45]:[49]])</f>
        <v>431684</v>
      </c>
      <c r="AA115" s="8">
        <f>SUM(Table3254[[#This Row],[50]:[54]])</f>
        <v>499101</v>
      </c>
      <c r="AB115" s="8">
        <f>SUM(Table3254[[#This Row],[55]:[59]])</f>
        <v>513645</v>
      </c>
      <c r="AC115" s="8">
        <f>SUM(Table3254[[#This Row],[60]:[64]])</f>
        <v>472368</v>
      </c>
      <c r="AD115" s="8">
        <f>SUM(Table3254[[#This Row],[65]:[69]])</f>
        <v>390961</v>
      </c>
      <c r="AE115" s="8">
        <f>SUM(Table3254[[#This Row],[70]:[74]])</f>
        <v>350936</v>
      </c>
      <c r="AF115" s="8">
        <f>SUM(Table3254[[#This Row],[75]:[79]])</f>
        <v>315558</v>
      </c>
      <c r="AG115" s="8">
        <f>SUM(Table3254[[#This Row],[80]:[84]])</f>
        <v>195054</v>
      </c>
      <c r="AH115" s="8">
        <f>SUM(Table3254[[#This Row],[85]:[89]])</f>
        <v>118427</v>
      </c>
      <c r="AI115" s="8">
        <f>Table3254[[#This Row],[90]]</f>
        <v>61850</v>
      </c>
      <c r="AJ115" s="9">
        <v>76084</v>
      </c>
      <c r="AK115" s="8">
        <v>81605</v>
      </c>
      <c r="AL115" s="8">
        <v>81036</v>
      </c>
      <c r="AM115" s="8">
        <v>84474</v>
      </c>
      <c r="AN115" s="8">
        <v>86281</v>
      </c>
      <c r="AO115" s="8">
        <v>86714</v>
      </c>
      <c r="AP115" s="8">
        <v>89588</v>
      </c>
      <c r="AQ115" s="8">
        <v>91817</v>
      </c>
      <c r="AR115" s="8">
        <v>91132</v>
      </c>
      <c r="AS115" s="8">
        <v>91724</v>
      </c>
      <c r="AT115" s="8">
        <v>93786</v>
      </c>
      <c r="AU115" s="8">
        <v>95365</v>
      </c>
      <c r="AV115" s="8">
        <v>95629</v>
      </c>
      <c r="AW115" s="8">
        <v>94070</v>
      </c>
      <c r="AX115" s="8">
        <v>93585</v>
      </c>
      <c r="AY115" s="8">
        <v>94058</v>
      </c>
      <c r="AZ115" s="8">
        <v>90328</v>
      </c>
      <c r="BA115" s="8">
        <v>90164</v>
      </c>
      <c r="BB115" s="8">
        <v>91134</v>
      </c>
      <c r="BC115" s="8">
        <v>95274</v>
      </c>
      <c r="BD115" s="8">
        <v>95867</v>
      </c>
      <c r="BE115" s="8">
        <v>95284</v>
      </c>
      <c r="BF115" s="8">
        <v>92002</v>
      </c>
      <c r="BG115" s="8">
        <v>92707</v>
      </c>
      <c r="BH115" s="8">
        <v>96599</v>
      </c>
      <c r="BI115" s="8">
        <v>96942</v>
      </c>
      <c r="BJ115" s="8">
        <v>99799</v>
      </c>
      <c r="BK115" s="8">
        <v>96805</v>
      </c>
      <c r="BL115" s="8">
        <v>99015</v>
      </c>
      <c r="BM115" s="8">
        <v>100940</v>
      </c>
      <c r="BN115" s="8">
        <v>102236</v>
      </c>
      <c r="BO115" s="8">
        <v>105036</v>
      </c>
      <c r="BP115" s="8">
        <v>107308</v>
      </c>
      <c r="BQ115" s="8">
        <v>106006</v>
      </c>
      <c r="BR115" s="8">
        <v>105179</v>
      </c>
      <c r="BS115" s="8">
        <v>107132</v>
      </c>
      <c r="BT115" s="8">
        <v>103206</v>
      </c>
      <c r="BU115" s="8">
        <v>103785</v>
      </c>
      <c r="BV115" s="8">
        <v>103458</v>
      </c>
      <c r="BW115" s="8">
        <v>99259</v>
      </c>
      <c r="BX115" s="8">
        <v>98737</v>
      </c>
      <c r="BY115" s="8">
        <v>97153</v>
      </c>
      <c r="BZ115" s="8">
        <v>96782</v>
      </c>
      <c r="CA115" s="8">
        <v>97195</v>
      </c>
      <c r="CB115" s="8">
        <v>92429</v>
      </c>
      <c r="CC115" s="8">
        <v>85171</v>
      </c>
      <c r="CD115" s="8">
        <v>83177</v>
      </c>
      <c r="CE115" s="8">
        <v>85967</v>
      </c>
      <c r="CF115" s="8">
        <v>88244</v>
      </c>
      <c r="CG115" s="8">
        <v>89125</v>
      </c>
      <c r="CH115" s="8">
        <v>93393</v>
      </c>
      <c r="CI115" s="8">
        <v>98869</v>
      </c>
      <c r="CJ115" s="8">
        <v>103156</v>
      </c>
      <c r="CK115" s="8">
        <v>100332</v>
      </c>
      <c r="CL115" s="8">
        <v>103351</v>
      </c>
      <c r="CM115" s="8">
        <v>101703</v>
      </c>
      <c r="CN115" s="8">
        <v>102817</v>
      </c>
      <c r="CO115" s="8">
        <v>102378</v>
      </c>
      <c r="CP115" s="8">
        <v>103825</v>
      </c>
      <c r="CQ115" s="8">
        <v>102922</v>
      </c>
      <c r="CR115" s="8">
        <v>100403</v>
      </c>
      <c r="CS115" s="8">
        <v>99027</v>
      </c>
      <c r="CT115" s="8">
        <v>94660</v>
      </c>
      <c r="CU115" s="8">
        <v>90761</v>
      </c>
      <c r="CV115" s="8">
        <v>87517</v>
      </c>
      <c r="CW115" s="8">
        <v>84816</v>
      </c>
      <c r="CX115" s="8">
        <v>81296</v>
      </c>
      <c r="CY115" s="8">
        <v>77611</v>
      </c>
      <c r="CZ115" s="8">
        <v>73853</v>
      </c>
      <c r="DA115" s="8">
        <v>73385</v>
      </c>
      <c r="DB115" s="8">
        <v>72346</v>
      </c>
      <c r="DC115" s="8">
        <v>69160</v>
      </c>
      <c r="DD115" s="8">
        <v>69449</v>
      </c>
      <c r="DE115" s="8">
        <v>69670</v>
      </c>
      <c r="DF115" s="8">
        <v>70311</v>
      </c>
      <c r="DG115" s="8">
        <v>73470</v>
      </c>
      <c r="DH115" s="8">
        <v>78484</v>
      </c>
      <c r="DI115" s="8">
        <v>57049</v>
      </c>
      <c r="DJ115" s="8">
        <v>53765</v>
      </c>
      <c r="DK115" s="8">
        <v>52790</v>
      </c>
      <c r="DL115" s="8">
        <v>47619</v>
      </c>
      <c r="DM115" s="8">
        <v>41444</v>
      </c>
      <c r="DN115" s="8">
        <v>36736</v>
      </c>
      <c r="DO115" s="8">
        <v>35577</v>
      </c>
      <c r="DP115" s="8">
        <v>33678</v>
      </c>
      <c r="DQ115" s="8">
        <v>30816</v>
      </c>
      <c r="DR115" s="8">
        <v>27026</v>
      </c>
      <c r="DS115" s="8">
        <v>23796</v>
      </c>
      <c r="DT115" s="8">
        <v>20195</v>
      </c>
      <c r="DU115" s="8">
        <v>16594</v>
      </c>
      <c r="DV115" s="8">
        <v>61850</v>
      </c>
      <c r="DW115" s="8">
        <f t="shared" si="4"/>
        <v>4774559</v>
      </c>
      <c r="DX115" s="8">
        <f t="shared" si="5"/>
        <v>658867</v>
      </c>
      <c r="DY115" s="8">
        <f t="shared" si="6"/>
        <v>2450086</v>
      </c>
      <c r="DZ115" s="8">
        <f t="shared" si="7"/>
        <v>1485114</v>
      </c>
    </row>
    <row r="116" spans="1:130" x14ac:dyDescent="0.2">
      <c r="A116" t="s">
        <v>343</v>
      </c>
      <c r="B116" t="s">
        <v>354</v>
      </c>
      <c r="C116" t="s">
        <v>355</v>
      </c>
      <c r="D116" s="8">
        <f>SUM(Table3254[[#This Row],[0]:[90]])</f>
        <v>9529446</v>
      </c>
      <c r="E116" s="9">
        <f>SUM(Table3254[[#This Row],[0]:[15]])</f>
        <v>1772944</v>
      </c>
      <c r="F116" s="8">
        <f>SUM(Table3254[[#This Row],[16]:[64]])</f>
        <v>5880425</v>
      </c>
      <c r="G116" s="8">
        <f>SUM(Table3254[[#This Row],[65]:[90]])</f>
        <v>1876077</v>
      </c>
      <c r="H116" s="8">
        <f>SUM(Table3254[[#This Row],[85]:[90]])</f>
        <v>268264</v>
      </c>
      <c r="I116" s="9">
        <f>SUM(Table3254[[#This Row],[0]:[17]])</f>
        <v>2001043</v>
      </c>
      <c r="J116" s="8">
        <f>SUM(Table3254[[#This Row],[18]:[64]])</f>
        <v>5652326</v>
      </c>
      <c r="K116" s="9">
        <f>SUM(Table3254[[#This Row],[0]:[4]])</f>
        <v>497934</v>
      </c>
      <c r="L116" s="8">
        <f>SUM(Table3254[[#This Row],[5]:[15]])</f>
        <v>1275010</v>
      </c>
      <c r="M116" s="8">
        <f>SUM(Table3254[[#This Row],[16]:[24]])</f>
        <v>950928</v>
      </c>
      <c r="N116" s="8">
        <f>SUM(Table3254[[#This Row],[25]:[49]])</f>
        <v>3051307</v>
      </c>
      <c r="O116" s="8">
        <f>SUM(Table3254[[#This Row],[50]:[64]])</f>
        <v>1878190</v>
      </c>
      <c r="P116" s="8">
        <f>SUM(Table3254[[#This Row],[65]:[74]])</f>
        <v>921694</v>
      </c>
      <c r="Q116" s="8">
        <f>SUM(Table3254[[#This Row],[75]:[84]])</f>
        <v>686119</v>
      </c>
      <c r="R116" s="9">
        <f>SUM(Table3254[[#This Row],[5]:[9]])</f>
        <v>558465</v>
      </c>
      <c r="S116" s="8">
        <f>SUM(Table3254[[#This Row],[10]:[14]])</f>
        <v>597513</v>
      </c>
      <c r="T116" s="8">
        <f>SUM(Table3254[[#This Row],[15]:[19]])</f>
        <v>559432</v>
      </c>
      <c r="U116" s="8">
        <f>SUM(Table3254[[#This Row],[20]:[24]])</f>
        <v>510528</v>
      </c>
      <c r="V116" s="8">
        <f>SUM(Table3254[[#This Row],[25]:[29]])</f>
        <v>550025</v>
      </c>
      <c r="W116" s="8">
        <f>SUM(Table3254[[#This Row],[30]:[34]])</f>
        <v>619397</v>
      </c>
      <c r="X116" s="8">
        <f>SUM(Table3254[[#This Row],[35]:[39]])</f>
        <v>642869</v>
      </c>
      <c r="Y116" s="8">
        <f>SUM(Table3254[[#This Row],[40]:[44]])</f>
        <v>642516</v>
      </c>
      <c r="Z116" s="8">
        <f>SUM(Table3254[[#This Row],[45]:[49]])</f>
        <v>596500</v>
      </c>
      <c r="AA116" s="8">
        <f>SUM(Table3254[[#This Row],[50]:[54]])</f>
        <v>645635</v>
      </c>
      <c r="AB116" s="8">
        <f>SUM(Table3254[[#This Row],[55]:[59]])</f>
        <v>652958</v>
      </c>
      <c r="AC116" s="8">
        <f>SUM(Table3254[[#This Row],[60]:[64]])</f>
        <v>579597</v>
      </c>
      <c r="AD116" s="8">
        <f>SUM(Table3254[[#This Row],[65]:[69]])</f>
        <v>481935</v>
      </c>
      <c r="AE116" s="8">
        <f>SUM(Table3254[[#This Row],[70]:[74]])</f>
        <v>439759</v>
      </c>
      <c r="AF116" s="8">
        <f>SUM(Table3254[[#This Row],[75]:[79]])</f>
        <v>423619</v>
      </c>
      <c r="AG116" s="8">
        <f>SUM(Table3254[[#This Row],[80]:[84]])</f>
        <v>262500</v>
      </c>
      <c r="AH116" s="8">
        <f>SUM(Table3254[[#This Row],[85]:[89]])</f>
        <v>167669</v>
      </c>
      <c r="AI116" s="8">
        <f>Table3254[[#This Row],[90]]</f>
        <v>100595</v>
      </c>
      <c r="AJ116" s="9">
        <v>91088</v>
      </c>
      <c r="AK116" s="8">
        <v>97716</v>
      </c>
      <c r="AL116" s="8">
        <v>99296</v>
      </c>
      <c r="AM116" s="8">
        <v>103511</v>
      </c>
      <c r="AN116" s="8">
        <v>106323</v>
      </c>
      <c r="AO116" s="8">
        <v>107867</v>
      </c>
      <c r="AP116" s="8">
        <v>110389</v>
      </c>
      <c r="AQ116" s="8">
        <v>113065</v>
      </c>
      <c r="AR116" s="8">
        <v>113779</v>
      </c>
      <c r="AS116" s="8">
        <v>113365</v>
      </c>
      <c r="AT116" s="8">
        <v>117083</v>
      </c>
      <c r="AU116" s="8">
        <v>121312</v>
      </c>
      <c r="AV116" s="8">
        <v>121204</v>
      </c>
      <c r="AW116" s="8">
        <v>119714</v>
      </c>
      <c r="AX116" s="8">
        <v>118200</v>
      </c>
      <c r="AY116" s="8">
        <v>119032</v>
      </c>
      <c r="AZ116" s="8">
        <v>115362</v>
      </c>
      <c r="BA116" s="8">
        <v>112737</v>
      </c>
      <c r="BB116" s="8">
        <v>109934</v>
      </c>
      <c r="BC116" s="8">
        <v>102367</v>
      </c>
      <c r="BD116" s="8">
        <v>97079</v>
      </c>
      <c r="BE116" s="8">
        <v>99462</v>
      </c>
      <c r="BF116" s="8">
        <v>102180</v>
      </c>
      <c r="BG116" s="8">
        <v>103966</v>
      </c>
      <c r="BH116" s="8">
        <v>107841</v>
      </c>
      <c r="BI116" s="8">
        <v>108651</v>
      </c>
      <c r="BJ116" s="8">
        <v>109094</v>
      </c>
      <c r="BK116" s="8">
        <v>107591</v>
      </c>
      <c r="BL116" s="8">
        <v>110243</v>
      </c>
      <c r="BM116" s="8">
        <v>114446</v>
      </c>
      <c r="BN116" s="8">
        <v>116355</v>
      </c>
      <c r="BO116" s="8">
        <v>122042</v>
      </c>
      <c r="BP116" s="8">
        <v>125401</v>
      </c>
      <c r="BQ116" s="8">
        <v>127586</v>
      </c>
      <c r="BR116" s="8">
        <v>128013</v>
      </c>
      <c r="BS116" s="8">
        <v>130373</v>
      </c>
      <c r="BT116" s="8">
        <v>129516</v>
      </c>
      <c r="BU116" s="8">
        <v>128573</v>
      </c>
      <c r="BV116" s="8">
        <v>128497</v>
      </c>
      <c r="BW116" s="8">
        <v>125910</v>
      </c>
      <c r="BX116" s="8">
        <v>127674</v>
      </c>
      <c r="BY116" s="8">
        <v>127674</v>
      </c>
      <c r="BZ116" s="8">
        <v>129874</v>
      </c>
      <c r="CA116" s="8">
        <v>130827</v>
      </c>
      <c r="CB116" s="8">
        <v>126467</v>
      </c>
      <c r="CC116" s="8">
        <v>119215</v>
      </c>
      <c r="CD116" s="8">
        <v>116885</v>
      </c>
      <c r="CE116" s="8">
        <v>117669</v>
      </c>
      <c r="CF116" s="8">
        <v>120879</v>
      </c>
      <c r="CG116" s="8">
        <v>121852</v>
      </c>
      <c r="CH116" s="8">
        <v>126217</v>
      </c>
      <c r="CI116" s="8">
        <v>129055</v>
      </c>
      <c r="CJ116" s="8">
        <v>132443</v>
      </c>
      <c r="CK116" s="8">
        <v>127515</v>
      </c>
      <c r="CL116" s="8">
        <v>130405</v>
      </c>
      <c r="CM116" s="8">
        <v>130509</v>
      </c>
      <c r="CN116" s="8">
        <v>132199</v>
      </c>
      <c r="CO116" s="8">
        <v>130726</v>
      </c>
      <c r="CP116" s="8">
        <v>131189</v>
      </c>
      <c r="CQ116" s="8">
        <v>128335</v>
      </c>
      <c r="CR116" s="8">
        <v>125068</v>
      </c>
      <c r="CS116" s="8">
        <v>120456</v>
      </c>
      <c r="CT116" s="8">
        <v>115677</v>
      </c>
      <c r="CU116" s="8">
        <v>110347</v>
      </c>
      <c r="CV116" s="8">
        <v>108049</v>
      </c>
      <c r="CW116" s="8">
        <v>104035</v>
      </c>
      <c r="CX116" s="8">
        <v>99290</v>
      </c>
      <c r="CY116" s="8">
        <v>95401</v>
      </c>
      <c r="CZ116" s="8">
        <v>92235</v>
      </c>
      <c r="DA116" s="8">
        <v>90974</v>
      </c>
      <c r="DB116" s="8">
        <v>89088</v>
      </c>
      <c r="DC116" s="8">
        <v>86334</v>
      </c>
      <c r="DD116" s="8">
        <v>86339</v>
      </c>
      <c r="DE116" s="8">
        <v>87553</v>
      </c>
      <c r="DF116" s="8">
        <v>90445</v>
      </c>
      <c r="DG116" s="8">
        <v>95404</v>
      </c>
      <c r="DH116" s="8">
        <v>104086</v>
      </c>
      <c r="DI116" s="8">
        <v>78472</v>
      </c>
      <c r="DJ116" s="8">
        <v>73699</v>
      </c>
      <c r="DK116" s="8">
        <v>71958</v>
      </c>
      <c r="DL116" s="8">
        <v>65134</v>
      </c>
      <c r="DM116" s="8">
        <v>55914</v>
      </c>
      <c r="DN116" s="8">
        <v>47172</v>
      </c>
      <c r="DO116" s="8">
        <v>48432</v>
      </c>
      <c r="DP116" s="8">
        <v>45848</v>
      </c>
      <c r="DQ116" s="8">
        <v>41979</v>
      </c>
      <c r="DR116" s="8">
        <v>37497</v>
      </c>
      <c r="DS116" s="8">
        <v>33697</v>
      </c>
      <c r="DT116" s="8">
        <v>29467</v>
      </c>
      <c r="DU116" s="8">
        <v>25029</v>
      </c>
      <c r="DV116" s="8">
        <v>100595</v>
      </c>
      <c r="DW116" s="8">
        <f t="shared" si="4"/>
        <v>5880425</v>
      </c>
      <c r="DX116" s="8">
        <f t="shared" si="5"/>
        <v>722829</v>
      </c>
      <c r="DY116" s="8">
        <f t="shared" si="6"/>
        <v>3051307</v>
      </c>
      <c r="DZ116" s="8">
        <f t="shared" si="7"/>
        <v>1878190</v>
      </c>
    </row>
    <row r="117" spans="1:130" x14ac:dyDescent="0.2">
      <c r="A117" t="s">
        <v>343</v>
      </c>
      <c r="B117" t="s">
        <v>356</v>
      </c>
      <c r="C117" t="s">
        <v>357</v>
      </c>
      <c r="D117" s="8">
        <f>SUM(Table3254[[#This Row],[0]:[90]])</f>
        <v>5830152</v>
      </c>
      <c r="E117" s="9">
        <f>SUM(Table3254[[#This Row],[0]:[15]])</f>
        <v>978745</v>
      </c>
      <c r="F117" s="8">
        <f>SUM(Table3254[[#This Row],[16]:[64]])</f>
        <v>3532288</v>
      </c>
      <c r="G117" s="8">
        <f>SUM(Table3254[[#This Row],[65]:[90]])</f>
        <v>1319119</v>
      </c>
      <c r="H117" s="8">
        <f>SUM(Table3254[[#This Row],[85]:[90]])</f>
        <v>183180</v>
      </c>
      <c r="I117" s="9">
        <f>SUM(Table3254[[#This Row],[0]:[17]])</f>
        <v>1106530</v>
      </c>
      <c r="J117" s="8">
        <f>SUM(Table3254[[#This Row],[18]:[64]])</f>
        <v>3404503</v>
      </c>
      <c r="K117" s="9">
        <f>SUM(Table3254[[#This Row],[0]:[4]])</f>
        <v>269226</v>
      </c>
      <c r="L117" s="8">
        <f>SUM(Table3254[[#This Row],[5]:[15]])</f>
        <v>709519</v>
      </c>
      <c r="M117" s="8">
        <f>SUM(Table3254[[#This Row],[16]:[24]])</f>
        <v>603918</v>
      </c>
      <c r="N117" s="8">
        <f>SUM(Table3254[[#This Row],[25]:[49]])</f>
        <v>1744998</v>
      </c>
      <c r="O117" s="8">
        <f>SUM(Table3254[[#This Row],[50]:[64]])</f>
        <v>1183372</v>
      </c>
      <c r="P117" s="8">
        <f>SUM(Table3254[[#This Row],[65]:[74]])</f>
        <v>649636</v>
      </c>
      <c r="Q117" s="8">
        <f>SUM(Table3254[[#This Row],[75]:[84]])</f>
        <v>486303</v>
      </c>
      <c r="R117" s="9">
        <f>SUM(Table3254[[#This Row],[5]:[9]])</f>
        <v>308841</v>
      </c>
      <c r="S117" s="8">
        <f>SUM(Table3254[[#This Row],[10]:[14]])</f>
        <v>333821</v>
      </c>
      <c r="T117" s="8">
        <f>SUM(Table3254[[#This Row],[15]:[19]])</f>
        <v>330411</v>
      </c>
      <c r="U117" s="8">
        <f>SUM(Table3254[[#This Row],[20]:[24]])</f>
        <v>340364</v>
      </c>
      <c r="V117" s="8">
        <f>SUM(Table3254[[#This Row],[25]:[29]])</f>
        <v>334847</v>
      </c>
      <c r="W117" s="8">
        <f>SUM(Table3254[[#This Row],[30]:[34]])</f>
        <v>364487</v>
      </c>
      <c r="X117" s="8">
        <f>SUM(Table3254[[#This Row],[35]:[39]])</f>
        <v>364751</v>
      </c>
      <c r="Y117" s="8">
        <f>SUM(Table3254[[#This Row],[40]:[44]])</f>
        <v>353463</v>
      </c>
      <c r="Z117" s="8">
        <f>SUM(Table3254[[#This Row],[45]:[49]])</f>
        <v>327450</v>
      </c>
      <c r="AA117" s="8">
        <f>SUM(Table3254[[#This Row],[50]:[54]])</f>
        <v>385072</v>
      </c>
      <c r="AB117" s="8">
        <f>SUM(Table3254[[#This Row],[55]:[59]])</f>
        <v>412520</v>
      </c>
      <c r="AC117" s="8">
        <f>SUM(Table3254[[#This Row],[60]:[64]])</f>
        <v>385780</v>
      </c>
      <c r="AD117" s="8">
        <f>SUM(Table3254[[#This Row],[65]:[69]])</f>
        <v>334341</v>
      </c>
      <c r="AE117" s="8">
        <f>SUM(Table3254[[#This Row],[70]:[74]])</f>
        <v>315295</v>
      </c>
      <c r="AF117" s="8">
        <f>SUM(Table3254[[#This Row],[75]:[79]])</f>
        <v>301334</v>
      </c>
      <c r="AG117" s="8">
        <f>SUM(Table3254[[#This Row],[80]:[84]])</f>
        <v>184969</v>
      </c>
      <c r="AH117" s="8">
        <f>SUM(Table3254[[#This Row],[85]:[89]])</f>
        <v>115008</v>
      </c>
      <c r="AI117" s="8">
        <f>Table3254[[#This Row],[90]]</f>
        <v>68172</v>
      </c>
      <c r="AJ117" s="9">
        <v>48961</v>
      </c>
      <c r="AK117" s="8">
        <v>52715</v>
      </c>
      <c r="AL117" s="8">
        <v>53817</v>
      </c>
      <c r="AM117" s="8">
        <v>55828</v>
      </c>
      <c r="AN117" s="8">
        <v>57905</v>
      </c>
      <c r="AO117" s="8">
        <v>59175</v>
      </c>
      <c r="AP117" s="8">
        <v>60193</v>
      </c>
      <c r="AQ117" s="8">
        <v>63216</v>
      </c>
      <c r="AR117" s="8">
        <v>62721</v>
      </c>
      <c r="AS117" s="8">
        <v>63536</v>
      </c>
      <c r="AT117" s="8">
        <v>65401</v>
      </c>
      <c r="AU117" s="8">
        <v>67801</v>
      </c>
      <c r="AV117" s="8">
        <v>67607</v>
      </c>
      <c r="AW117" s="8">
        <v>66947</v>
      </c>
      <c r="AX117" s="8">
        <v>66065</v>
      </c>
      <c r="AY117" s="8">
        <v>66857</v>
      </c>
      <c r="AZ117" s="8">
        <v>64830</v>
      </c>
      <c r="BA117" s="8">
        <v>62955</v>
      </c>
      <c r="BB117" s="8">
        <v>64612</v>
      </c>
      <c r="BC117" s="8">
        <v>71157</v>
      </c>
      <c r="BD117" s="8">
        <v>73260</v>
      </c>
      <c r="BE117" s="8">
        <v>68215</v>
      </c>
      <c r="BF117" s="8">
        <v>66243</v>
      </c>
      <c r="BG117" s="8">
        <v>66202</v>
      </c>
      <c r="BH117" s="8">
        <v>66444</v>
      </c>
      <c r="BI117" s="8">
        <v>65581</v>
      </c>
      <c r="BJ117" s="8">
        <v>67235</v>
      </c>
      <c r="BK117" s="8">
        <v>65404</v>
      </c>
      <c r="BL117" s="8">
        <v>66761</v>
      </c>
      <c r="BM117" s="8">
        <v>69866</v>
      </c>
      <c r="BN117" s="8">
        <v>69668</v>
      </c>
      <c r="BO117" s="8">
        <v>71981</v>
      </c>
      <c r="BP117" s="8">
        <v>73853</v>
      </c>
      <c r="BQ117" s="8">
        <v>74454</v>
      </c>
      <c r="BR117" s="8">
        <v>74531</v>
      </c>
      <c r="BS117" s="8">
        <v>75143</v>
      </c>
      <c r="BT117" s="8">
        <v>73690</v>
      </c>
      <c r="BU117" s="8">
        <v>72653</v>
      </c>
      <c r="BV117" s="8">
        <v>72342</v>
      </c>
      <c r="BW117" s="8">
        <v>70923</v>
      </c>
      <c r="BX117" s="8">
        <v>70479</v>
      </c>
      <c r="BY117" s="8">
        <v>70809</v>
      </c>
      <c r="BZ117" s="8">
        <v>71419</v>
      </c>
      <c r="CA117" s="8">
        <v>71903</v>
      </c>
      <c r="CB117" s="8">
        <v>68853</v>
      </c>
      <c r="CC117" s="8">
        <v>63450</v>
      </c>
      <c r="CD117" s="8">
        <v>63199</v>
      </c>
      <c r="CE117" s="8">
        <v>64616</v>
      </c>
      <c r="CF117" s="8">
        <v>66845</v>
      </c>
      <c r="CG117" s="8">
        <v>69340</v>
      </c>
      <c r="CH117" s="8">
        <v>72694</v>
      </c>
      <c r="CI117" s="8">
        <v>75955</v>
      </c>
      <c r="CJ117" s="8">
        <v>78944</v>
      </c>
      <c r="CK117" s="8">
        <v>77550</v>
      </c>
      <c r="CL117" s="8">
        <v>79929</v>
      </c>
      <c r="CM117" s="8">
        <v>79991</v>
      </c>
      <c r="CN117" s="8">
        <v>82501</v>
      </c>
      <c r="CO117" s="8">
        <v>83056</v>
      </c>
      <c r="CP117" s="8">
        <v>83514</v>
      </c>
      <c r="CQ117" s="8">
        <v>83458</v>
      </c>
      <c r="CR117" s="8">
        <v>81008</v>
      </c>
      <c r="CS117" s="8">
        <v>80079</v>
      </c>
      <c r="CT117" s="8">
        <v>77425</v>
      </c>
      <c r="CU117" s="8">
        <v>74408</v>
      </c>
      <c r="CV117" s="8">
        <v>72860</v>
      </c>
      <c r="CW117" s="8">
        <v>71160</v>
      </c>
      <c r="CX117" s="8">
        <v>68947</v>
      </c>
      <c r="CY117" s="8">
        <v>65391</v>
      </c>
      <c r="CZ117" s="8">
        <v>63963</v>
      </c>
      <c r="DA117" s="8">
        <v>64880</v>
      </c>
      <c r="DB117" s="8">
        <v>63760</v>
      </c>
      <c r="DC117" s="8">
        <v>61770</v>
      </c>
      <c r="DD117" s="8">
        <v>61939</v>
      </c>
      <c r="DE117" s="8">
        <v>63253</v>
      </c>
      <c r="DF117" s="8">
        <v>64573</v>
      </c>
      <c r="DG117" s="8">
        <v>68129</v>
      </c>
      <c r="DH117" s="8">
        <v>73092</v>
      </c>
      <c r="DI117" s="8">
        <v>55535</v>
      </c>
      <c r="DJ117" s="8">
        <v>53136</v>
      </c>
      <c r="DK117" s="8">
        <v>51442</v>
      </c>
      <c r="DL117" s="8">
        <v>46441</v>
      </c>
      <c r="DM117" s="8">
        <v>39860</v>
      </c>
      <c r="DN117" s="8">
        <v>33757</v>
      </c>
      <c r="DO117" s="8">
        <v>33332</v>
      </c>
      <c r="DP117" s="8">
        <v>31579</v>
      </c>
      <c r="DQ117" s="8">
        <v>28909</v>
      </c>
      <c r="DR117" s="8">
        <v>26075</v>
      </c>
      <c r="DS117" s="8">
        <v>22842</v>
      </c>
      <c r="DT117" s="8">
        <v>20235</v>
      </c>
      <c r="DU117" s="8">
        <v>16947</v>
      </c>
      <c r="DV117" s="8">
        <v>68172</v>
      </c>
      <c r="DW117" s="8">
        <f t="shared" si="4"/>
        <v>3532288</v>
      </c>
      <c r="DX117" s="8">
        <f t="shared" si="5"/>
        <v>476133</v>
      </c>
      <c r="DY117" s="8">
        <f t="shared" si="6"/>
        <v>1744998</v>
      </c>
      <c r="DZ117" s="8">
        <f t="shared" si="7"/>
        <v>1183372</v>
      </c>
    </row>
    <row r="118" spans="1:130" x14ac:dyDescent="0.2">
      <c r="A118" t="s">
        <v>343</v>
      </c>
      <c r="B118" t="s">
        <v>358</v>
      </c>
      <c r="C118" t="s">
        <v>359</v>
      </c>
      <c r="D118" s="8">
        <f>SUM(Table3254[[#This Row],[0]:[90]])</f>
        <v>6105956</v>
      </c>
      <c r="E118" s="9">
        <f>SUM(Table3254[[#This Row],[0]:[15]])</f>
        <v>1181597</v>
      </c>
      <c r="F118" s="8">
        <f>SUM(Table3254[[#This Row],[16]:[64]])</f>
        <v>3773066</v>
      </c>
      <c r="G118" s="8">
        <f>SUM(Table3254[[#This Row],[65]:[90]])</f>
        <v>1151293</v>
      </c>
      <c r="H118" s="8">
        <f>SUM(Table3254[[#This Row],[85]:[90]])</f>
        <v>156019</v>
      </c>
      <c r="I118" s="9">
        <f>SUM(Table3254[[#This Row],[0]:[17]])</f>
        <v>1330520</v>
      </c>
      <c r="J118" s="8">
        <f>SUM(Table3254[[#This Row],[18]:[64]])</f>
        <v>3624143</v>
      </c>
      <c r="K118" s="9">
        <f>SUM(Table3254[[#This Row],[0]:[4]])</f>
        <v>339082</v>
      </c>
      <c r="L118" s="8">
        <f>SUM(Table3254[[#This Row],[5]:[15]])</f>
        <v>842515</v>
      </c>
      <c r="M118" s="8">
        <f>SUM(Table3254[[#This Row],[16]:[24]])</f>
        <v>665697</v>
      </c>
      <c r="N118" s="8">
        <f>SUM(Table3254[[#This Row],[25]:[49]])</f>
        <v>1941451</v>
      </c>
      <c r="O118" s="8">
        <f>SUM(Table3254[[#This Row],[50]:[64]])</f>
        <v>1165918</v>
      </c>
      <c r="P118" s="8">
        <f>SUM(Table3254[[#This Row],[65]:[74]])</f>
        <v>578793</v>
      </c>
      <c r="Q118" s="8">
        <f>SUM(Table3254[[#This Row],[75]:[84]])</f>
        <v>416481</v>
      </c>
      <c r="R118" s="9">
        <f>SUM(Table3254[[#This Row],[5]:[9]])</f>
        <v>372739</v>
      </c>
      <c r="S118" s="8">
        <f>SUM(Table3254[[#This Row],[10]:[14]])</f>
        <v>391471</v>
      </c>
      <c r="T118" s="8">
        <f>SUM(Table3254[[#This Row],[15]:[19]])</f>
        <v>377362</v>
      </c>
      <c r="U118" s="8">
        <f>SUM(Table3254[[#This Row],[20]:[24]])</f>
        <v>366640</v>
      </c>
      <c r="V118" s="8">
        <f>SUM(Table3254[[#This Row],[25]:[29]])</f>
        <v>383726</v>
      </c>
      <c r="W118" s="8">
        <f>SUM(Table3254[[#This Row],[30]:[34]])</f>
        <v>413988</v>
      </c>
      <c r="X118" s="8">
        <f>SUM(Table3254[[#This Row],[35]:[39]])</f>
        <v>407840</v>
      </c>
      <c r="Y118" s="8">
        <f>SUM(Table3254[[#This Row],[40]:[44]])</f>
        <v>387072</v>
      </c>
      <c r="Z118" s="8">
        <f>SUM(Table3254[[#This Row],[45]:[49]])</f>
        <v>348825</v>
      </c>
      <c r="AA118" s="8">
        <f>SUM(Table3254[[#This Row],[50]:[54]])</f>
        <v>400871</v>
      </c>
      <c r="AB118" s="8">
        <f>SUM(Table3254[[#This Row],[55]:[59]])</f>
        <v>403907</v>
      </c>
      <c r="AC118" s="8">
        <f>SUM(Table3254[[#This Row],[60]:[64]])</f>
        <v>361140</v>
      </c>
      <c r="AD118" s="8">
        <f>SUM(Table3254[[#This Row],[65]:[69]])</f>
        <v>303058</v>
      </c>
      <c r="AE118" s="8">
        <f>SUM(Table3254[[#This Row],[70]:[74]])</f>
        <v>275735</v>
      </c>
      <c r="AF118" s="8">
        <f>SUM(Table3254[[#This Row],[75]:[79]])</f>
        <v>253196</v>
      </c>
      <c r="AG118" s="8">
        <f>SUM(Table3254[[#This Row],[80]:[84]])</f>
        <v>163285</v>
      </c>
      <c r="AH118" s="8">
        <f>SUM(Table3254[[#This Row],[85]:[89]])</f>
        <v>100746</v>
      </c>
      <c r="AI118" s="8">
        <f>Table3254[[#This Row],[90]]</f>
        <v>55273</v>
      </c>
      <c r="AJ118" s="9">
        <v>63785</v>
      </c>
      <c r="AK118" s="8">
        <v>67273</v>
      </c>
      <c r="AL118" s="8">
        <v>67224</v>
      </c>
      <c r="AM118" s="8">
        <v>69798</v>
      </c>
      <c r="AN118" s="8">
        <v>71002</v>
      </c>
      <c r="AO118" s="8">
        <v>72110</v>
      </c>
      <c r="AP118" s="8">
        <v>73955</v>
      </c>
      <c r="AQ118" s="8">
        <v>75523</v>
      </c>
      <c r="AR118" s="8">
        <v>74705</v>
      </c>
      <c r="AS118" s="8">
        <v>76446</v>
      </c>
      <c r="AT118" s="8">
        <v>78306</v>
      </c>
      <c r="AU118" s="8">
        <v>79437</v>
      </c>
      <c r="AV118" s="8">
        <v>79045</v>
      </c>
      <c r="AW118" s="8">
        <v>77229</v>
      </c>
      <c r="AX118" s="8">
        <v>77454</v>
      </c>
      <c r="AY118" s="8">
        <v>78305</v>
      </c>
      <c r="AZ118" s="8">
        <v>74911</v>
      </c>
      <c r="BA118" s="8">
        <v>74012</v>
      </c>
      <c r="BB118" s="8">
        <v>74910</v>
      </c>
      <c r="BC118" s="8">
        <v>75224</v>
      </c>
      <c r="BD118" s="8">
        <v>72770</v>
      </c>
      <c r="BE118" s="8">
        <v>73210</v>
      </c>
      <c r="BF118" s="8">
        <v>73116</v>
      </c>
      <c r="BG118" s="8">
        <v>73147</v>
      </c>
      <c r="BH118" s="8">
        <v>74397</v>
      </c>
      <c r="BI118" s="8">
        <v>75356</v>
      </c>
      <c r="BJ118" s="8">
        <v>76952</v>
      </c>
      <c r="BK118" s="8">
        <v>75831</v>
      </c>
      <c r="BL118" s="8">
        <v>76777</v>
      </c>
      <c r="BM118" s="8">
        <v>78810</v>
      </c>
      <c r="BN118" s="8">
        <v>79814</v>
      </c>
      <c r="BO118" s="8">
        <v>82607</v>
      </c>
      <c r="BP118" s="8">
        <v>84201</v>
      </c>
      <c r="BQ118" s="8">
        <v>84241</v>
      </c>
      <c r="BR118" s="8">
        <v>83125</v>
      </c>
      <c r="BS118" s="8">
        <v>83745</v>
      </c>
      <c r="BT118" s="8">
        <v>83017</v>
      </c>
      <c r="BU118" s="8">
        <v>81174</v>
      </c>
      <c r="BV118" s="8">
        <v>81693</v>
      </c>
      <c r="BW118" s="8">
        <v>78211</v>
      </c>
      <c r="BX118" s="8">
        <v>78702</v>
      </c>
      <c r="BY118" s="8">
        <v>77411</v>
      </c>
      <c r="BZ118" s="8">
        <v>77659</v>
      </c>
      <c r="CA118" s="8">
        <v>78791</v>
      </c>
      <c r="CB118" s="8">
        <v>74509</v>
      </c>
      <c r="CC118" s="8">
        <v>68856</v>
      </c>
      <c r="CD118" s="8">
        <v>67641</v>
      </c>
      <c r="CE118" s="8">
        <v>69774</v>
      </c>
      <c r="CF118" s="8">
        <v>70525</v>
      </c>
      <c r="CG118" s="8">
        <v>72029</v>
      </c>
      <c r="CH118" s="8">
        <v>75767</v>
      </c>
      <c r="CI118" s="8">
        <v>79145</v>
      </c>
      <c r="CJ118" s="8">
        <v>82193</v>
      </c>
      <c r="CK118" s="8">
        <v>81205</v>
      </c>
      <c r="CL118" s="8">
        <v>82561</v>
      </c>
      <c r="CM118" s="8">
        <v>81968</v>
      </c>
      <c r="CN118" s="8">
        <v>81844</v>
      </c>
      <c r="CO118" s="8">
        <v>80743</v>
      </c>
      <c r="CP118" s="8">
        <v>80463</v>
      </c>
      <c r="CQ118" s="8">
        <v>78889</v>
      </c>
      <c r="CR118" s="8">
        <v>76862</v>
      </c>
      <c r="CS118" s="8">
        <v>75895</v>
      </c>
      <c r="CT118" s="8">
        <v>72844</v>
      </c>
      <c r="CU118" s="8">
        <v>68696</v>
      </c>
      <c r="CV118" s="8">
        <v>66843</v>
      </c>
      <c r="CW118" s="8">
        <v>65405</v>
      </c>
      <c r="CX118" s="8">
        <v>62505</v>
      </c>
      <c r="CY118" s="8">
        <v>59615</v>
      </c>
      <c r="CZ118" s="8">
        <v>57513</v>
      </c>
      <c r="DA118" s="8">
        <v>58020</v>
      </c>
      <c r="DB118" s="8">
        <v>56863</v>
      </c>
      <c r="DC118" s="8">
        <v>54560</v>
      </c>
      <c r="DD118" s="8">
        <v>54219</v>
      </c>
      <c r="DE118" s="8">
        <v>54811</v>
      </c>
      <c r="DF118" s="8">
        <v>55282</v>
      </c>
      <c r="DG118" s="8">
        <v>56886</v>
      </c>
      <c r="DH118" s="8">
        <v>59297</v>
      </c>
      <c r="DI118" s="8">
        <v>46120</v>
      </c>
      <c r="DJ118" s="8">
        <v>45404</v>
      </c>
      <c r="DK118" s="8">
        <v>45489</v>
      </c>
      <c r="DL118" s="8">
        <v>40607</v>
      </c>
      <c r="DM118" s="8">
        <v>35060</v>
      </c>
      <c r="DN118" s="8">
        <v>30132</v>
      </c>
      <c r="DO118" s="8">
        <v>29428</v>
      </c>
      <c r="DP118" s="8">
        <v>28058</v>
      </c>
      <c r="DQ118" s="8">
        <v>25758</v>
      </c>
      <c r="DR118" s="8">
        <v>23168</v>
      </c>
      <c r="DS118" s="8">
        <v>20163</v>
      </c>
      <c r="DT118" s="8">
        <v>17277</v>
      </c>
      <c r="DU118" s="8">
        <v>14380</v>
      </c>
      <c r="DV118" s="8">
        <v>55273</v>
      </c>
      <c r="DW118" s="8">
        <f t="shared" si="4"/>
        <v>3773066</v>
      </c>
      <c r="DX118" s="8">
        <f t="shared" si="5"/>
        <v>516774</v>
      </c>
      <c r="DY118" s="8">
        <f t="shared" si="6"/>
        <v>1941451</v>
      </c>
      <c r="DZ118" s="8">
        <f t="shared" si="7"/>
        <v>1165918</v>
      </c>
    </row>
    <row r="119" spans="1:130" x14ac:dyDescent="0.2">
      <c r="A119" t="s">
        <v>343</v>
      </c>
      <c r="B119" t="s">
        <v>360</v>
      </c>
      <c r="C119" t="s">
        <v>361</v>
      </c>
      <c r="D119" s="8">
        <f>SUM(Table3254[[#This Row],[0]:[90]])</f>
        <v>5610523</v>
      </c>
      <c r="E119" s="9">
        <f>SUM(Table3254[[#This Row],[0]:[15]])</f>
        <v>1037864</v>
      </c>
      <c r="F119" s="8">
        <f>SUM(Table3254[[#This Row],[16]:[64]])</f>
        <v>3495366</v>
      </c>
      <c r="G119" s="8">
        <f>SUM(Table3254[[#This Row],[65]:[90]])</f>
        <v>1077293</v>
      </c>
      <c r="H119" s="8">
        <f>SUM(Table3254[[#This Row],[85]:[90]])</f>
        <v>139494</v>
      </c>
      <c r="I119" s="9">
        <f>SUM(Table3254[[#This Row],[0]:[17]])</f>
        <v>1169846</v>
      </c>
      <c r="J119" s="8">
        <f>SUM(Table3254[[#This Row],[18]:[64]])</f>
        <v>3363384</v>
      </c>
      <c r="K119" s="9">
        <f>SUM(Table3254[[#This Row],[0]:[4]])</f>
        <v>297088</v>
      </c>
      <c r="L119" s="8">
        <f>SUM(Table3254[[#This Row],[5]:[15]])</f>
        <v>740776</v>
      </c>
      <c r="M119" s="8">
        <f>SUM(Table3254[[#This Row],[16]:[24]])</f>
        <v>623427</v>
      </c>
      <c r="N119" s="8">
        <f>SUM(Table3254[[#This Row],[25]:[49]])</f>
        <v>1777431</v>
      </c>
      <c r="O119" s="8">
        <f>SUM(Table3254[[#This Row],[50]:[64]])</f>
        <v>1094508</v>
      </c>
      <c r="P119" s="8">
        <f>SUM(Table3254[[#This Row],[65]:[74]])</f>
        <v>554990</v>
      </c>
      <c r="Q119" s="8">
        <f>SUM(Table3254[[#This Row],[75]:[84]])</f>
        <v>382809</v>
      </c>
      <c r="R119" s="9">
        <f>SUM(Table3254[[#This Row],[5]:[9]])</f>
        <v>327801</v>
      </c>
      <c r="S119" s="8">
        <f>SUM(Table3254[[#This Row],[10]:[14]])</f>
        <v>344809</v>
      </c>
      <c r="T119" s="8">
        <f>SUM(Table3254[[#This Row],[15]:[19]])</f>
        <v>340904</v>
      </c>
      <c r="U119" s="8">
        <f>SUM(Table3254[[#This Row],[20]:[24]])</f>
        <v>350689</v>
      </c>
      <c r="V119" s="8">
        <f>SUM(Table3254[[#This Row],[25]:[29]])</f>
        <v>357832</v>
      </c>
      <c r="W119" s="8">
        <f>SUM(Table3254[[#This Row],[30]:[34]])</f>
        <v>381543</v>
      </c>
      <c r="X119" s="8">
        <f>SUM(Table3254[[#This Row],[35]:[39]])</f>
        <v>373620</v>
      </c>
      <c r="Y119" s="8">
        <f>SUM(Table3254[[#This Row],[40]:[44]])</f>
        <v>350026</v>
      </c>
      <c r="Z119" s="8">
        <f>SUM(Table3254[[#This Row],[45]:[49]])</f>
        <v>314410</v>
      </c>
      <c r="AA119" s="8">
        <f>SUM(Table3254[[#This Row],[50]:[54]])</f>
        <v>370089</v>
      </c>
      <c r="AB119" s="8">
        <f>SUM(Table3254[[#This Row],[55]:[59]])</f>
        <v>378215</v>
      </c>
      <c r="AC119" s="8">
        <f>SUM(Table3254[[#This Row],[60]:[64]])</f>
        <v>346204</v>
      </c>
      <c r="AD119" s="8">
        <f>SUM(Table3254[[#This Row],[65]:[69]])</f>
        <v>292795</v>
      </c>
      <c r="AE119" s="8">
        <f>SUM(Table3254[[#This Row],[70]:[74]])</f>
        <v>262195</v>
      </c>
      <c r="AF119" s="8">
        <f>SUM(Table3254[[#This Row],[75]:[79]])</f>
        <v>238353</v>
      </c>
      <c r="AG119" s="8">
        <f>SUM(Table3254[[#This Row],[80]:[84]])</f>
        <v>144456</v>
      </c>
      <c r="AH119" s="8">
        <f>SUM(Table3254[[#This Row],[85]:[89]])</f>
        <v>91211</v>
      </c>
      <c r="AI119" s="8">
        <f>Table3254[[#This Row],[90]]</f>
        <v>48283</v>
      </c>
      <c r="AJ119" s="9">
        <v>55546</v>
      </c>
      <c r="AK119" s="8">
        <v>58613</v>
      </c>
      <c r="AL119" s="8">
        <v>58570</v>
      </c>
      <c r="AM119" s="8">
        <v>61762</v>
      </c>
      <c r="AN119" s="8">
        <v>62597</v>
      </c>
      <c r="AO119" s="8">
        <v>63352</v>
      </c>
      <c r="AP119" s="8">
        <v>65270</v>
      </c>
      <c r="AQ119" s="8">
        <v>66645</v>
      </c>
      <c r="AR119" s="8">
        <v>66308</v>
      </c>
      <c r="AS119" s="8">
        <v>66226</v>
      </c>
      <c r="AT119" s="8">
        <v>68189</v>
      </c>
      <c r="AU119" s="8">
        <v>69722</v>
      </c>
      <c r="AV119" s="8">
        <v>69371</v>
      </c>
      <c r="AW119" s="8">
        <v>69024</v>
      </c>
      <c r="AX119" s="8">
        <v>68503</v>
      </c>
      <c r="AY119" s="8">
        <v>68166</v>
      </c>
      <c r="AZ119" s="8">
        <v>66145</v>
      </c>
      <c r="BA119" s="8">
        <v>65837</v>
      </c>
      <c r="BB119" s="8">
        <v>67357</v>
      </c>
      <c r="BC119" s="8">
        <v>73399</v>
      </c>
      <c r="BD119" s="8">
        <v>73281</v>
      </c>
      <c r="BE119" s="8">
        <v>70407</v>
      </c>
      <c r="BF119" s="8">
        <v>68016</v>
      </c>
      <c r="BG119" s="8">
        <v>69180</v>
      </c>
      <c r="BH119" s="8">
        <v>69805</v>
      </c>
      <c r="BI119" s="8">
        <v>70994</v>
      </c>
      <c r="BJ119" s="8">
        <v>71308</v>
      </c>
      <c r="BK119" s="8">
        <v>70097</v>
      </c>
      <c r="BL119" s="8">
        <v>71330</v>
      </c>
      <c r="BM119" s="8">
        <v>74103</v>
      </c>
      <c r="BN119" s="8">
        <v>74723</v>
      </c>
      <c r="BO119" s="8">
        <v>76456</v>
      </c>
      <c r="BP119" s="8">
        <v>77923</v>
      </c>
      <c r="BQ119" s="8">
        <v>76807</v>
      </c>
      <c r="BR119" s="8">
        <v>75634</v>
      </c>
      <c r="BS119" s="8">
        <v>77604</v>
      </c>
      <c r="BT119" s="8">
        <v>75586</v>
      </c>
      <c r="BU119" s="8">
        <v>74891</v>
      </c>
      <c r="BV119" s="8">
        <v>74027</v>
      </c>
      <c r="BW119" s="8">
        <v>71512</v>
      </c>
      <c r="BX119" s="8">
        <v>71037</v>
      </c>
      <c r="BY119" s="8">
        <v>70358</v>
      </c>
      <c r="BZ119" s="8">
        <v>70867</v>
      </c>
      <c r="CA119" s="8">
        <v>70589</v>
      </c>
      <c r="CB119" s="8">
        <v>67175</v>
      </c>
      <c r="CC119" s="8">
        <v>61724</v>
      </c>
      <c r="CD119" s="8">
        <v>60643</v>
      </c>
      <c r="CE119" s="8">
        <v>62680</v>
      </c>
      <c r="CF119" s="8">
        <v>63859</v>
      </c>
      <c r="CG119" s="8">
        <v>65504</v>
      </c>
      <c r="CH119" s="8">
        <v>69548</v>
      </c>
      <c r="CI119" s="8">
        <v>72905</v>
      </c>
      <c r="CJ119" s="8">
        <v>76748</v>
      </c>
      <c r="CK119" s="8">
        <v>74804</v>
      </c>
      <c r="CL119" s="8">
        <v>76084</v>
      </c>
      <c r="CM119" s="8">
        <v>76102</v>
      </c>
      <c r="CN119" s="8">
        <v>76091</v>
      </c>
      <c r="CO119" s="8">
        <v>75323</v>
      </c>
      <c r="CP119" s="8">
        <v>75746</v>
      </c>
      <c r="CQ119" s="8">
        <v>74953</v>
      </c>
      <c r="CR119" s="8">
        <v>73617</v>
      </c>
      <c r="CS119" s="8">
        <v>72105</v>
      </c>
      <c r="CT119" s="8">
        <v>69224</v>
      </c>
      <c r="CU119" s="8">
        <v>66391</v>
      </c>
      <c r="CV119" s="8">
        <v>64867</v>
      </c>
      <c r="CW119" s="8">
        <v>63554</v>
      </c>
      <c r="CX119" s="8">
        <v>60459</v>
      </c>
      <c r="CY119" s="8">
        <v>58252</v>
      </c>
      <c r="CZ119" s="8">
        <v>55030</v>
      </c>
      <c r="DA119" s="8">
        <v>55500</v>
      </c>
      <c r="DB119" s="8">
        <v>53825</v>
      </c>
      <c r="DC119" s="8">
        <v>51576</v>
      </c>
      <c r="DD119" s="8">
        <v>52177</v>
      </c>
      <c r="DE119" s="8">
        <v>51938</v>
      </c>
      <c r="DF119" s="8">
        <v>52679</v>
      </c>
      <c r="DG119" s="8">
        <v>55197</v>
      </c>
      <c r="DH119" s="8">
        <v>59220</v>
      </c>
      <c r="DI119" s="8">
        <v>42991</v>
      </c>
      <c r="DJ119" s="8">
        <v>41549</v>
      </c>
      <c r="DK119" s="8">
        <v>39396</v>
      </c>
      <c r="DL119" s="8">
        <v>35399</v>
      </c>
      <c r="DM119" s="8">
        <v>30525</v>
      </c>
      <c r="DN119" s="8">
        <v>26524</v>
      </c>
      <c r="DO119" s="8">
        <v>26883</v>
      </c>
      <c r="DP119" s="8">
        <v>25125</v>
      </c>
      <c r="DQ119" s="8">
        <v>23442</v>
      </c>
      <c r="DR119" s="8">
        <v>20699</v>
      </c>
      <c r="DS119" s="8">
        <v>18256</v>
      </c>
      <c r="DT119" s="8">
        <v>15640</v>
      </c>
      <c r="DU119" s="8">
        <v>13174</v>
      </c>
      <c r="DV119" s="8">
        <v>48283</v>
      </c>
      <c r="DW119" s="8">
        <f t="shared" si="4"/>
        <v>3495366</v>
      </c>
      <c r="DX119" s="8">
        <f t="shared" si="5"/>
        <v>491445</v>
      </c>
      <c r="DY119" s="8">
        <f t="shared" si="6"/>
        <v>1777431</v>
      </c>
      <c r="DZ119" s="8">
        <f t="shared" si="7"/>
        <v>1094508</v>
      </c>
    </row>
    <row r="120" spans="1:130" x14ac:dyDescent="0.2">
      <c r="A120" t="s">
        <v>362</v>
      </c>
      <c r="B120" t="s">
        <v>363</v>
      </c>
      <c r="C120" t="s">
        <v>364</v>
      </c>
      <c r="D120" s="8">
        <f>SUM(Table3254[[#This Row],[0]:[90]])</f>
        <v>57932470</v>
      </c>
      <c r="E120" s="9">
        <f>SUM(Table3254[[#This Row],[0]:[15]])</f>
        <v>10703266</v>
      </c>
      <c r="F120" s="8">
        <f>SUM(Table3254[[#This Row],[16]:[64]])</f>
        <v>36441725</v>
      </c>
      <c r="G120" s="8">
        <f>SUM(Table3254[[#This Row],[65]:[90]])</f>
        <v>10787479</v>
      </c>
      <c r="H120" s="8">
        <f>SUM(Table3254[[#This Row],[85]:[90]])</f>
        <v>1446930</v>
      </c>
      <c r="I120" s="9">
        <f>SUM(Table3254[[#This Row],[0]:[17]])</f>
        <v>12059476</v>
      </c>
      <c r="J120" s="8">
        <f>SUM(Table3254[[#This Row],[18]:[64]])</f>
        <v>35085515</v>
      </c>
      <c r="K120" s="9">
        <f>SUM(Table3254[[#This Row],[0]:[4]])</f>
        <v>3079130</v>
      </c>
      <c r="L120" s="8">
        <f>SUM(Table3254[[#This Row],[5]:[15]])</f>
        <v>7624136</v>
      </c>
      <c r="M120" s="8">
        <f>SUM(Table3254[[#This Row],[16]:[24]])</f>
        <v>6186795</v>
      </c>
      <c r="N120" s="8">
        <f>SUM(Table3254[[#This Row],[25]:[49]])</f>
        <v>19101955</v>
      </c>
      <c r="O120" s="8">
        <f>SUM(Table3254[[#This Row],[50]:[64]])</f>
        <v>11152975</v>
      </c>
      <c r="P120" s="8">
        <f>SUM(Table3254[[#This Row],[65]:[74]])</f>
        <v>5475635</v>
      </c>
      <c r="Q120" s="8">
        <f>SUM(Table3254[[#This Row],[75]:[84]])</f>
        <v>3864914</v>
      </c>
      <c r="R120" s="9">
        <f>SUM(Table3254[[#This Row],[5]:[9]])</f>
        <v>3370261</v>
      </c>
      <c r="S120" s="8">
        <f>SUM(Table3254[[#This Row],[10]:[14]])</f>
        <v>3545528</v>
      </c>
      <c r="T120" s="8">
        <f>SUM(Table3254[[#This Row],[15]:[19]])</f>
        <v>3415948</v>
      </c>
      <c r="U120" s="8">
        <f>SUM(Table3254[[#This Row],[20]:[24]])</f>
        <v>3479194</v>
      </c>
      <c r="V120" s="8">
        <f>SUM(Table3254[[#This Row],[25]:[29]])</f>
        <v>3820124</v>
      </c>
      <c r="W120" s="8">
        <f>SUM(Table3254[[#This Row],[30]:[34]])</f>
        <v>4055187</v>
      </c>
      <c r="X120" s="8">
        <f>SUM(Table3254[[#This Row],[35]:[39]])</f>
        <v>3981624</v>
      </c>
      <c r="Y120" s="8">
        <f>SUM(Table3254[[#This Row],[40]:[44]])</f>
        <v>3801544</v>
      </c>
      <c r="Z120" s="8">
        <f>SUM(Table3254[[#This Row],[45]:[49]])</f>
        <v>3443476</v>
      </c>
      <c r="AA120" s="8">
        <f>SUM(Table3254[[#This Row],[50]:[54]])</f>
        <v>3813629</v>
      </c>
      <c r="AB120" s="8">
        <f>SUM(Table3254[[#This Row],[55]:[59]])</f>
        <v>3866417</v>
      </c>
      <c r="AC120" s="8">
        <f>SUM(Table3254[[#This Row],[60]:[64]])</f>
        <v>3472929</v>
      </c>
      <c r="AD120" s="8">
        <f>SUM(Table3254[[#This Row],[65]:[69]])</f>
        <v>2884608</v>
      </c>
      <c r="AE120" s="8">
        <f>SUM(Table3254[[#This Row],[70]:[74]])</f>
        <v>2591027</v>
      </c>
      <c r="AF120" s="8">
        <f>SUM(Table3254[[#This Row],[75]:[79]])</f>
        <v>2387860</v>
      </c>
      <c r="AG120" s="8">
        <f>SUM(Table3254[[#This Row],[80]:[84]])</f>
        <v>1477054</v>
      </c>
      <c r="AH120" s="8">
        <f>SUM(Table3254[[#This Row],[85]:[89]])</f>
        <v>925595</v>
      </c>
      <c r="AI120" s="8">
        <f>Table3254[[#This Row],[90]]</f>
        <v>521335</v>
      </c>
      <c r="AJ120" s="9">
        <v>576839</v>
      </c>
      <c r="AK120" s="8">
        <v>614079</v>
      </c>
      <c r="AL120" s="8">
        <v>610075</v>
      </c>
      <c r="AM120" s="8">
        <v>633445</v>
      </c>
      <c r="AN120" s="8">
        <v>644692</v>
      </c>
      <c r="AO120" s="8">
        <v>652837</v>
      </c>
      <c r="AP120" s="8">
        <v>668284</v>
      </c>
      <c r="AQ120" s="8">
        <v>685907</v>
      </c>
      <c r="AR120" s="8">
        <v>680139</v>
      </c>
      <c r="AS120" s="8">
        <v>683094</v>
      </c>
      <c r="AT120" s="8">
        <v>700419</v>
      </c>
      <c r="AU120" s="8">
        <v>717633</v>
      </c>
      <c r="AV120" s="8">
        <v>717145</v>
      </c>
      <c r="AW120" s="8">
        <v>707776</v>
      </c>
      <c r="AX120" s="8">
        <v>702555</v>
      </c>
      <c r="AY120" s="8">
        <v>708347</v>
      </c>
      <c r="AZ120" s="8">
        <v>683059</v>
      </c>
      <c r="BA120" s="8">
        <v>673151</v>
      </c>
      <c r="BB120" s="8">
        <v>674095</v>
      </c>
      <c r="BC120" s="8">
        <v>677296</v>
      </c>
      <c r="BD120" s="8">
        <v>675201</v>
      </c>
      <c r="BE120" s="8">
        <v>677425</v>
      </c>
      <c r="BF120" s="8">
        <v>684050</v>
      </c>
      <c r="BG120" s="8">
        <v>707482</v>
      </c>
      <c r="BH120" s="8">
        <v>735036</v>
      </c>
      <c r="BI120" s="8">
        <v>747783</v>
      </c>
      <c r="BJ120" s="8">
        <v>764119</v>
      </c>
      <c r="BK120" s="8">
        <v>754546</v>
      </c>
      <c r="BL120" s="8">
        <v>766938</v>
      </c>
      <c r="BM120" s="8">
        <v>786738</v>
      </c>
      <c r="BN120" s="8">
        <v>789138</v>
      </c>
      <c r="BO120" s="8">
        <v>810485</v>
      </c>
      <c r="BP120" s="8">
        <v>821136</v>
      </c>
      <c r="BQ120" s="8">
        <v>820543</v>
      </c>
      <c r="BR120" s="8">
        <v>813885</v>
      </c>
      <c r="BS120" s="8">
        <v>822129</v>
      </c>
      <c r="BT120" s="8">
        <v>803538</v>
      </c>
      <c r="BU120" s="8">
        <v>796879</v>
      </c>
      <c r="BV120" s="8">
        <v>792106</v>
      </c>
      <c r="BW120" s="8">
        <v>766972</v>
      </c>
      <c r="BX120" s="8">
        <v>766321</v>
      </c>
      <c r="BY120" s="8">
        <v>761098</v>
      </c>
      <c r="BZ120" s="8">
        <v>767706</v>
      </c>
      <c r="CA120" s="8">
        <v>769501</v>
      </c>
      <c r="CB120" s="8">
        <v>736918</v>
      </c>
      <c r="CC120" s="8">
        <v>684930</v>
      </c>
      <c r="CD120" s="8">
        <v>671533</v>
      </c>
      <c r="CE120" s="8">
        <v>684567</v>
      </c>
      <c r="CF120" s="8">
        <v>697663</v>
      </c>
      <c r="CG120" s="8">
        <v>704783</v>
      </c>
      <c r="CH120" s="8">
        <v>731107</v>
      </c>
      <c r="CI120" s="8">
        <v>756989</v>
      </c>
      <c r="CJ120" s="8">
        <v>783828</v>
      </c>
      <c r="CK120" s="8">
        <v>762965</v>
      </c>
      <c r="CL120" s="8">
        <v>778740</v>
      </c>
      <c r="CM120" s="8">
        <v>775432</v>
      </c>
      <c r="CN120" s="8">
        <v>778926</v>
      </c>
      <c r="CO120" s="8">
        <v>774868</v>
      </c>
      <c r="CP120" s="8">
        <v>774771</v>
      </c>
      <c r="CQ120" s="8">
        <v>762420</v>
      </c>
      <c r="CR120" s="8">
        <v>743462</v>
      </c>
      <c r="CS120" s="8">
        <v>724098</v>
      </c>
      <c r="CT120" s="8">
        <v>695341</v>
      </c>
      <c r="CU120" s="8">
        <v>664773</v>
      </c>
      <c r="CV120" s="8">
        <v>645255</v>
      </c>
      <c r="CW120" s="8">
        <v>625132</v>
      </c>
      <c r="CX120" s="8">
        <v>596749</v>
      </c>
      <c r="CY120" s="8">
        <v>571511</v>
      </c>
      <c r="CZ120" s="8">
        <v>546659</v>
      </c>
      <c r="DA120" s="8">
        <v>544557</v>
      </c>
      <c r="DB120" s="8">
        <v>531504</v>
      </c>
      <c r="DC120" s="8">
        <v>512388</v>
      </c>
      <c r="DD120" s="8">
        <v>511199</v>
      </c>
      <c r="DE120" s="8">
        <v>514291</v>
      </c>
      <c r="DF120" s="8">
        <v>521645</v>
      </c>
      <c r="DG120" s="8">
        <v>545323</v>
      </c>
      <c r="DH120" s="8">
        <v>583534</v>
      </c>
      <c r="DI120" s="8">
        <v>438073</v>
      </c>
      <c r="DJ120" s="8">
        <v>416107</v>
      </c>
      <c r="DK120" s="8">
        <v>404823</v>
      </c>
      <c r="DL120" s="8">
        <v>364161</v>
      </c>
      <c r="DM120" s="8">
        <v>314902</v>
      </c>
      <c r="DN120" s="8">
        <v>270673</v>
      </c>
      <c r="DO120" s="8">
        <v>270782</v>
      </c>
      <c r="DP120" s="8">
        <v>256536</v>
      </c>
      <c r="DQ120" s="8">
        <v>235934</v>
      </c>
      <c r="DR120" s="8">
        <v>209756</v>
      </c>
      <c r="DS120" s="8">
        <v>184608</v>
      </c>
      <c r="DT120" s="8">
        <v>160643</v>
      </c>
      <c r="DU120" s="8">
        <v>134654</v>
      </c>
      <c r="DV120" s="8">
        <v>521335</v>
      </c>
      <c r="DW120" s="8">
        <f t="shared" si="4"/>
        <v>36441725</v>
      </c>
      <c r="DX120" s="8">
        <f t="shared" si="5"/>
        <v>4830585</v>
      </c>
      <c r="DY120" s="8">
        <f t="shared" si="6"/>
        <v>19101955</v>
      </c>
      <c r="DZ120" s="8">
        <f t="shared" si="7"/>
        <v>11152975</v>
      </c>
    </row>
  </sheetData>
  <mergeCells count="4">
    <mergeCell ref="D4:G4"/>
    <mergeCell ref="H4:I4"/>
    <mergeCell ref="J4:P4"/>
    <mergeCell ref="Q4:AH4"/>
  </mergeCell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E4934-C3A4-4206-90D1-EB4201F5E9CF}">
  <dimension ref="A1:DZ120"/>
  <sheetViews>
    <sheetView tabSelected="1" workbookViewId="0">
      <pane xSplit="4" ySplit="5" topLeftCell="E6" activePane="bottomRight" state="frozen"/>
      <selection pane="topRight" activeCell="G1" sqref="G1"/>
      <selection pane="bottomLeft" activeCell="A6" sqref="A6"/>
      <selection pane="bottomRight" activeCell="E6" sqref="E6"/>
    </sheetView>
  </sheetViews>
  <sheetFormatPr defaultRowHeight="15" x14ac:dyDescent="0.2"/>
  <cols>
    <col min="1" max="1" width="22.88671875" customWidth="1"/>
    <col min="2" max="2" width="15.44140625" bestFit="1" customWidth="1"/>
    <col min="3" max="3" width="35.109375" bestFit="1" customWidth="1"/>
    <col min="4" max="4" width="9.88671875" bestFit="1" customWidth="1"/>
    <col min="5" max="34" width="8.88671875" customWidth="1"/>
  </cols>
  <sheetData>
    <row r="1" spans="1:130" s="2" customFormat="1" ht="19.5" x14ac:dyDescent="0.3">
      <c r="A1" s="1" t="s">
        <v>0</v>
      </c>
    </row>
    <row r="2" spans="1:130" s="2" customFormat="1" x14ac:dyDescent="0.2">
      <c r="A2" s="2" t="s">
        <v>1</v>
      </c>
    </row>
    <row r="3" spans="1:130" s="2" customFormat="1" x14ac:dyDescent="0.2">
      <c r="A3" s="2" t="s">
        <v>2</v>
      </c>
      <c r="D3" s="2">
        <v>3</v>
      </c>
      <c r="E3" s="2">
        <v>4</v>
      </c>
      <c r="F3" s="2">
        <v>5</v>
      </c>
      <c r="G3" s="2">
        <v>6</v>
      </c>
      <c r="H3" s="2">
        <v>7</v>
      </c>
      <c r="I3" s="2">
        <v>8</v>
      </c>
      <c r="J3" s="2">
        <v>9</v>
      </c>
      <c r="K3" s="2">
        <v>10</v>
      </c>
      <c r="L3" s="2">
        <v>11</v>
      </c>
      <c r="M3" s="2">
        <v>12</v>
      </c>
      <c r="N3" s="2">
        <v>13</v>
      </c>
      <c r="O3" s="2">
        <v>14</v>
      </c>
      <c r="P3" s="2">
        <v>15</v>
      </c>
      <c r="Q3" s="2">
        <v>16</v>
      </c>
      <c r="R3" s="2">
        <v>17</v>
      </c>
      <c r="S3" s="2">
        <v>18</v>
      </c>
      <c r="T3" s="2">
        <v>19</v>
      </c>
      <c r="U3" s="2">
        <v>20</v>
      </c>
      <c r="V3" s="2">
        <v>21</v>
      </c>
      <c r="W3" s="2">
        <v>22</v>
      </c>
      <c r="X3" s="2">
        <v>23</v>
      </c>
      <c r="Y3" s="2">
        <v>24</v>
      </c>
      <c r="Z3" s="2">
        <v>25</v>
      </c>
      <c r="AA3" s="2">
        <v>26</v>
      </c>
      <c r="AB3" s="2">
        <v>27</v>
      </c>
      <c r="AC3" s="2">
        <v>28</v>
      </c>
      <c r="AD3" s="2">
        <v>29</v>
      </c>
      <c r="AE3" s="2">
        <v>30</v>
      </c>
      <c r="AF3" s="2">
        <v>31</v>
      </c>
      <c r="AG3" s="2">
        <v>32</v>
      </c>
      <c r="AH3" s="2">
        <v>33</v>
      </c>
      <c r="AI3" s="2">
        <v>34</v>
      </c>
      <c r="AJ3" s="2">
        <v>35</v>
      </c>
      <c r="AK3" s="2">
        <v>36</v>
      </c>
      <c r="AL3" s="2">
        <v>37</v>
      </c>
      <c r="AM3" s="2">
        <v>38</v>
      </c>
      <c r="AN3" s="2">
        <v>39</v>
      </c>
      <c r="AO3" s="2">
        <v>40</v>
      </c>
      <c r="AP3" s="2">
        <v>41</v>
      </c>
      <c r="AQ3" s="2">
        <v>42</v>
      </c>
      <c r="AR3" s="2">
        <v>43</v>
      </c>
      <c r="AS3" s="2">
        <v>44</v>
      </c>
      <c r="AT3" s="2">
        <v>45</v>
      </c>
      <c r="AU3" s="2">
        <v>46</v>
      </c>
      <c r="AV3" s="2">
        <v>47</v>
      </c>
      <c r="AW3" s="2">
        <v>48</v>
      </c>
      <c r="AX3" s="2">
        <v>49</v>
      </c>
      <c r="AY3" s="2">
        <v>50</v>
      </c>
      <c r="AZ3" s="2">
        <v>51</v>
      </c>
      <c r="BA3" s="2">
        <v>52</v>
      </c>
      <c r="BB3" s="2">
        <v>53</v>
      </c>
      <c r="BC3" s="2">
        <v>54</v>
      </c>
      <c r="BD3" s="2">
        <v>55</v>
      </c>
      <c r="BE3" s="2">
        <v>56</v>
      </c>
      <c r="BF3" s="2">
        <v>57</v>
      </c>
      <c r="BG3" s="2">
        <v>58</v>
      </c>
      <c r="BH3" s="2">
        <v>59</v>
      </c>
      <c r="BI3" s="2">
        <v>60</v>
      </c>
      <c r="BJ3" s="2">
        <v>61</v>
      </c>
      <c r="BK3" s="2">
        <v>62</v>
      </c>
      <c r="BL3" s="2">
        <v>63</v>
      </c>
      <c r="BM3" s="2">
        <v>64</v>
      </c>
      <c r="BN3" s="2">
        <v>65</v>
      </c>
      <c r="BO3" s="2">
        <v>66</v>
      </c>
      <c r="BP3" s="2">
        <v>67</v>
      </c>
      <c r="BQ3" s="2">
        <v>68</v>
      </c>
      <c r="BR3" s="2">
        <v>69</v>
      </c>
      <c r="BS3" s="2">
        <v>70</v>
      </c>
      <c r="BT3" s="2">
        <v>71</v>
      </c>
      <c r="BU3" s="2">
        <v>72</v>
      </c>
      <c r="BV3" s="2">
        <v>73</v>
      </c>
      <c r="BW3" s="2">
        <v>74</v>
      </c>
      <c r="BX3" s="2">
        <v>75</v>
      </c>
      <c r="BY3" s="2">
        <v>76</v>
      </c>
      <c r="BZ3" s="2">
        <v>77</v>
      </c>
      <c r="CA3" s="2">
        <v>78</v>
      </c>
      <c r="CB3" s="2">
        <v>79</v>
      </c>
      <c r="CC3" s="2">
        <v>80</v>
      </c>
      <c r="CD3" s="2">
        <v>81</v>
      </c>
      <c r="CE3" s="2">
        <v>82</v>
      </c>
      <c r="CF3" s="2">
        <v>83</v>
      </c>
      <c r="CG3" s="2">
        <v>84</v>
      </c>
      <c r="CH3" s="2">
        <v>85</v>
      </c>
      <c r="CI3" s="2">
        <v>86</v>
      </c>
      <c r="CJ3" s="2">
        <v>87</v>
      </c>
      <c r="CK3" s="2">
        <v>88</v>
      </c>
      <c r="CL3" s="2">
        <v>89</v>
      </c>
      <c r="CM3" s="2">
        <v>90</v>
      </c>
      <c r="CN3" s="2">
        <v>91</v>
      </c>
      <c r="CO3" s="2">
        <v>92</v>
      </c>
      <c r="CP3" s="2">
        <v>93</v>
      </c>
      <c r="CQ3" s="2">
        <v>94</v>
      </c>
      <c r="CR3" s="2">
        <v>95</v>
      </c>
      <c r="CS3" s="2">
        <v>96</v>
      </c>
      <c r="CT3" s="2">
        <v>97</v>
      </c>
      <c r="CU3" s="2">
        <v>98</v>
      </c>
      <c r="CV3" s="2">
        <v>99</v>
      </c>
      <c r="CW3" s="2">
        <v>100</v>
      </c>
      <c r="CX3" s="2">
        <v>101</v>
      </c>
      <c r="CY3" s="2">
        <v>102</v>
      </c>
      <c r="CZ3" s="2">
        <v>103</v>
      </c>
      <c r="DA3" s="2">
        <v>104</v>
      </c>
      <c r="DB3" s="2">
        <v>105</v>
      </c>
      <c r="DC3" s="2">
        <v>106</v>
      </c>
      <c r="DD3" s="2">
        <v>107</v>
      </c>
      <c r="DE3" s="2">
        <v>108</v>
      </c>
      <c r="DF3" s="2">
        <v>109</v>
      </c>
      <c r="DG3" s="2">
        <v>110</v>
      </c>
      <c r="DH3" s="2">
        <v>111</v>
      </c>
      <c r="DI3" s="2">
        <v>112</v>
      </c>
      <c r="DJ3" s="2">
        <v>113</v>
      </c>
      <c r="DK3" s="2">
        <v>114</v>
      </c>
      <c r="DL3" s="2">
        <v>115</v>
      </c>
      <c r="DM3" s="2">
        <v>116</v>
      </c>
      <c r="DN3" s="2">
        <v>117</v>
      </c>
      <c r="DO3" s="2">
        <v>118</v>
      </c>
      <c r="DP3" s="2">
        <v>119</v>
      </c>
      <c r="DQ3" s="2">
        <v>120</v>
      </c>
      <c r="DR3" s="2">
        <v>121</v>
      </c>
      <c r="DS3" s="2">
        <v>122</v>
      </c>
      <c r="DT3" s="2">
        <v>123</v>
      </c>
      <c r="DU3" s="2">
        <v>124</v>
      </c>
      <c r="DV3" s="2">
        <v>125</v>
      </c>
    </row>
    <row r="4" spans="1:130" s="3" customFormat="1" ht="15.75" x14ac:dyDescent="0.25">
      <c r="D4" s="4" t="s">
        <v>3</v>
      </c>
      <c r="E4" s="4"/>
      <c r="F4" s="4"/>
      <c r="G4" s="4"/>
      <c r="H4" s="4" t="s">
        <v>4</v>
      </c>
      <c r="I4" s="4"/>
      <c r="J4" s="4" t="s">
        <v>5</v>
      </c>
      <c r="K4" s="4"/>
      <c r="L4" s="4"/>
      <c r="M4" s="4"/>
      <c r="N4" s="4"/>
      <c r="O4" s="4"/>
      <c r="P4" s="4"/>
      <c r="Q4" s="4" t="s">
        <v>6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130" s="5" customFormat="1" ht="25.5" x14ac:dyDescent="0.25">
      <c r="A5" s="5" t="s">
        <v>7</v>
      </c>
      <c r="B5" s="5" t="s">
        <v>8</v>
      </c>
      <c r="C5" s="5" t="s">
        <v>9</v>
      </c>
      <c r="D5" s="5" t="s">
        <v>10</v>
      </c>
      <c r="E5" s="6" t="s">
        <v>11</v>
      </c>
      <c r="F5" s="5" t="s">
        <v>12</v>
      </c>
      <c r="G5" s="5" t="s">
        <v>13</v>
      </c>
      <c r="H5" s="5" t="s">
        <v>14</v>
      </c>
      <c r="I5" s="6" t="s">
        <v>15</v>
      </c>
      <c r="J5" s="5" t="s">
        <v>16</v>
      </c>
      <c r="K5" s="6" t="s">
        <v>17</v>
      </c>
      <c r="L5" s="5" t="s">
        <v>18</v>
      </c>
      <c r="M5" s="5" t="s">
        <v>19</v>
      </c>
      <c r="N5" s="5" t="s">
        <v>20</v>
      </c>
      <c r="O5" s="5" t="s">
        <v>21</v>
      </c>
      <c r="P5" s="5" t="s">
        <v>22</v>
      </c>
      <c r="Q5" s="5" t="s">
        <v>23</v>
      </c>
      <c r="R5" s="6" t="s">
        <v>24</v>
      </c>
      <c r="S5" s="5" t="s">
        <v>25</v>
      </c>
      <c r="T5" s="5" t="s">
        <v>26</v>
      </c>
      <c r="U5" s="5" t="s">
        <v>27</v>
      </c>
      <c r="V5" s="5" t="s">
        <v>28</v>
      </c>
      <c r="W5" s="5" t="s">
        <v>29</v>
      </c>
      <c r="X5" s="5" t="s">
        <v>30</v>
      </c>
      <c r="Y5" s="5" t="s">
        <v>31</v>
      </c>
      <c r="Z5" s="5" t="s">
        <v>32</v>
      </c>
      <c r="AA5" s="5" t="s">
        <v>33</v>
      </c>
      <c r="AB5" s="5" t="s">
        <v>34</v>
      </c>
      <c r="AC5" s="5" t="s">
        <v>35</v>
      </c>
      <c r="AD5" s="5" t="s">
        <v>36</v>
      </c>
      <c r="AE5" s="5" t="s">
        <v>37</v>
      </c>
      <c r="AF5" s="5" t="s">
        <v>38</v>
      </c>
      <c r="AG5" s="5" t="s">
        <v>39</v>
      </c>
      <c r="AH5" s="5" t="s">
        <v>40</v>
      </c>
      <c r="AI5" s="5" t="s">
        <v>41</v>
      </c>
      <c r="AJ5" s="6" t="s">
        <v>42</v>
      </c>
      <c r="AK5" s="5" t="s">
        <v>43</v>
      </c>
      <c r="AL5" s="5" t="s">
        <v>44</v>
      </c>
      <c r="AM5" s="5" t="s">
        <v>45</v>
      </c>
      <c r="AN5" s="5" t="s">
        <v>46</v>
      </c>
      <c r="AO5" s="5" t="s">
        <v>47</v>
      </c>
      <c r="AP5" s="5" t="s">
        <v>48</v>
      </c>
      <c r="AQ5" s="5" t="s">
        <v>49</v>
      </c>
      <c r="AR5" s="5" t="s">
        <v>50</v>
      </c>
      <c r="AS5" s="5" t="s">
        <v>51</v>
      </c>
      <c r="AT5" s="5" t="s">
        <v>52</v>
      </c>
      <c r="AU5" s="5" t="s">
        <v>53</v>
      </c>
      <c r="AV5" s="5" t="s">
        <v>54</v>
      </c>
      <c r="AW5" s="5" t="s">
        <v>55</v>
      </c>
      <c r="AX5" s="5" t="s">
        <v>56</v>
      </c>
      <c r="AY5" s="5" t="s">
        <v>57</v>
      </c>
      <c r="AZ5" s="5" t="s">
        <v>58</v>
      </c>
      <c r="BA5" s="5" t="s">
        <v>59</v>
      </c>
      <c r="BB5" s="5" t="s">
        <v>60</v>
      </c>
      <c r="BC5" s="5" t="s">
        <v>61</v>
      </c>
      <c r="BD5" s="5" t="s">
        <v>62</v>
      </c>
      <c r="BE5" s="5" t="s">
        <v>63</v>
      </c>
      <c r="BF5" s="5" t="s">
        <v>64</v>
      </c>
      <c r="BG5" s="5" t="s">
        <v>65</v>
      </c>
      <c r="BH5" s="5" t="s">
        <v>66</v>
      </c>
      <c r="BI5" s="5" t="s">
        <v>67</v>
      </c>
      <c r="BJ5" s="5" t="s">
        <v>68</v>
      </c>
      <c r="BK5" s="5" t="s">
        <v>69</v>
      </c>
      <c r="BL5" s="5" t="s">
        <v>70</v>
      </c>
      <c r="BM5" s="5" t="s">
        <v>71</v>
      </c>
      <c r="BN5" s="5" t="s">
        <v>72</v>
      </c>
      <c r="BO5" s="5" t="s">
        <v>73</v>
      </c>
      <c r="BP5" s="5" t="s">
        <v>74</v>
      </c>
      <c r="BQ5" s="5" t="s">
        <v>75</v>
      </c>
      <c r="BR5" s="5" t="s">
        <v>76</v>
      </c>
      <c r="BS5" s="5" t="s">
        <v>77</v>
      </c>
      <c r="BT5" s="5" t="s">
        <v>78</v>
      </c>
      <c r="BU5" s="5" t="s">
        <v>79</v>
      </c>
      <c r="BV5" s="5" t="s">
        <v>80</v>
      </c>
      <c r="BW5" s="5" t="s">
        <v>81</v>
      </c>
      <c r="BX5" s="5" t="s">
        <v>82</v>
      </c>
      <c r="BY5" s="5" t="s">
        <v>83</v>
      </c>
      <c r="BZ5" s="5" t="s">
        <v>84</v>
      </c>
      <c r="CA5" s="5" t="s">
        <v>85</v>
      </c>
      <c r="CB5" s="5" t="s">
        <v>86</v>
      </c>
      <c r="CC5" s="5" t="s">
        <v>87</v>
      </c>
      <c r="CD5" s="5" t="s">
        <v>88</v>
      </c>
      <c r="CE5" s="5" t="s">
        <v>89</v>
      </c>
      <c r="CF5" s="5" t="s">
        <v>90</v>
      </c>
      <c r="CG5" s="5" t="s">
        <v>91</v>
      </c>
      <c r="CH5" s="5" t="s">
        <v>92</v>
      </c>
      <c r="CI5" s="5" t="s">
        <v>93</v>
      </c>
      <c r="CJ5" s="5" t="s">
        <v>94</v>
      </c>
      <c r="CK5" s="5" t="s">
        <v>95</v>
      </c>
      <c r="CL5" s="5" t="s">
        <v>96</v>
      </c>
      <c r="CM5" s="5" t="s">
        <v>97</v>
      </c>
      <c r="CN5" s="5" t="s">
        <v>98</v>
      </c>
      <c r="CO5" s="5" t="s">
        <v>99</v>
      </c>
      <c r="CP5" s="5" t="s">
        <v>100</v>
      </c>
      <c r="CQ5" s="5" t="s">
        <v>101</v>
      </c>
      <c r="CR5" s="5" t="s">
        <v>102</v>
      </c>
      <c r="CS5" s="5" t="s">
        <v>103</v>
      </c>
      <c r="CT5" s="5" t="s">
        <v>104</v>
      </c>
      <c r="CU5" s="5" t="s">
        <v>105</v>
      </c>
      <c r="CV5" s="5" t="s">
        <v>106</v>
      </c>
      <c r="CW5" s="5" t="s">
        <v>107</v>
      </c>
      <c r="CX5" s="5" t="s">
        <v>108</v>
      </c>
      <c r="CY5" s="5" t="s">
        <v>109</v>
      </c>
      <c r="CZ5" s="5" t="s">
        <v>110</v>
      </c>
      <c r="DA5" s="5" t="s">
        <v>111</v>
      </c>
      <c r="DB5" s="5" t="s">
        <v>112</v>
      </c>
      <c r="DC5" s="5" t="s">
        <v>113</v>
      </c>
      <c r="DD5" s="5" t="s">
        <v>114</v>
      </c>
      <c r="DE5" s="5" t="s">
        <v>115</v>
      </c>
      <c r="DF5" s="5" t="s">
        <v>116</v>
      </c>
      <c r="DG5" s="5" t="s">
        <v>117</v>
      </c>
      <c r="DH5" s="5" t="s">
        <v>118</v>
      </c>
      <c r="DI5" s="5" t="s">
        <v>119</v>
      </c>
      <c r="DJ5" s="5" t="s">
        <v>120</v>
      </c>
      <c r="DK5" s="5" t="s">
        <v>121</v>
      </c>
      <c r="DL5" s="5" t="s">
        <v>122</v>
      </c>
      <c r="DM5" s="5" t="s">
        <v>123</v>
      </c>
      <c r="DN5" s="5" t="s">
        <v>124</v>
      </c>
      <c r="DO5" s="5" t="s">
        <v>125</v>
      </c>
      <c r="DP5" s="5" t="s">
        <v>126</v>
      </c>
      <c r="DQ5" s="5" t="s">
        <v>127</v>
      </c>
      <c r="DR5" s="5" t="s">
        <v>128</v>
      </c>
      <c r="DS5" s="5" t="s">
        <v>129</v>
      </c>
      <c r="DT5" s="5" t="s">
        <v>130</v>
      </c>
      <c r="DU5" s="5" t="s">
        <v>131</v>
      </c>
      <c r="DV5" s="5" t="s">
        <v>132</v>
      </c>
      <c r="DW5" s="7" t="s">
        <v>133</v>
      </c>
      <c r="DX5" s="7" t="s">
        <v>134</v>
      </c>
      <c r="DY5" s="7" t="s">
        <v>135</v>
      </c>
      <c r="DZ5" s="7" t="s">
        <v>136</v>
      </c>
    </row>
    <row r="6" spans="1:130" x14ac:dyDescent="0.2">
      <c r="A6" t="s">
        <v>137</v>
      </c>
      <c r="B6" t="s">
        <v>138</v>
      </c>
      <c r="C6" t="s">
        <v>139</v>
      </c>
      <c r="D6" s="8">
        <f>SUM(Table325[[#This Row],[0]:[90]])</f>
        <v>37736</v>
      </c>
      <c r="E6" s="8">
        <f>SUM(Table325[[#This Row],[0]:[15]])</f>
        <v>6736</v>
      </c>
      <c r="F6" s="8">
        <f>SUM(Table325[[#This Row],[16]:[64]])</f>
        <v>22478</v>
      </c>
      <c r="G6" s="8">
        <f>SUM(Table325[[#This Row],[65]:[90]])</f>
        <v>8522</v>
      </c>
      <c r="H6" s="8">
        <f>SUM(Table325[[#This Row],[85]:[90]])</f>
        <v>1069</v>
      </c>
      <c r="I6" s="8">
        <f>SUM(Table325[[#This Row],[0]:[17]])</f>
        <v>7667</v>
      </c>
      <c r="J6" s="8">
        <f>SUM(Table325[[#This Row],[18]:[64]])</f>
        <v>21547</v>
      </c>
      <c r="K6" s="8">
        <f>SUM(Table325[[#This Row],[0]:[4]])</f>
        <v>1872</v>
      </c>
      <c r="L6" s="8">
        <f>SUM(Table325[[#This Row],[5]:[15]])</f>
        <v>4864</v>
      </c>
      <c r="M6" s="8">
        <f>SUM(Table325[[#This Row],[16]:[24]])</f>
        <v>3736</v>
      </c>
      <c r="N6" s="8">
        <f>SUM(Table325[[#This Row],[25]:[49]])</f>
        <v>10653</v>
      </c>
      <c r="O6" s="8">
        <f>SUM(Table325[[#This Row],[50]:[64]])</f>
        <v>8089</v>
      </c>
      <c r="P6" s="8">
        <f>SUM(Table325[[#This Row],[65]:[74]])</f>
        <v>4345</v>
      </c>
      <c r="Q6" s="8">
        <f>SUM(Table325[[#This Row],[75]:[84]])</f>
        <v>3108</v>
      </c>
      <c r="R6" s="8">
        <f>SUM(Table325[[#This Row],[5]:[9]])</f>
        <v>2034</v>
      </c>
      <c r="S6" s="8">
        <f>SUM(Table325[[#This Row],[10]:[14]])</f>
        <v>2373</v>
      </c>
      <c r="T6" s="8">
        <f>SUM(Table325[[#This Row],[15]:[19]])</f>
        <v>2277</v>
      </c>
      <c r="U6" s="8">
        <f>SUM(Table325[[#This Row],[20]:[24]])</f>
        <v>1916</v>
      </c>
      <c r="V6" s="8">
        <f>SUM(Table325[[#This Row],[25]:[29]])</f>
        <v>2020</v>
      </c>
      <c r="W6" s="8">
        <f>SUM(Table325[[#This Row],[30]:[34]])</f>
        <v>2148</v>
      </c>
      <c r="X6" s="8">
        <f>SUM(Table325[[#This Row],[35]:[39]])</f>
        <v>2273</v>
      </c>
      <c r="Y6" s="8">
        <f>SUM(Table325[[#This Row],[40]:[44]])</f>
        <v>2168</v>
      </c>
      <c r="Z6" s="8">
        <f>SUM(Table325[[#This Row],[45]:[49]])</f>
        <v>2044</v>
      </c>
      <c r="AA6" s="8">
        <f>SUM(Table325[[#This Row],[50]:[54]])</f>
        <v>2446</v>
      </c>
      <c r="AB6" s="8">
        <f>SUM(Table325[[#This Row],[55]:[59]])</f>
        <v>2912</v>
      </c>
      <c r="AC6" s="8">
        <f>SUM(Table325[[#This Row],[60]:[64]])</f>
        <v>2731</v>
      </c>
      <c r="AD6" s="8">
        <f>SUM(Table325[[#This Row],[65]:[69]])</f>
        <v>2306</v>
      </c>
      <c r="AE6" s="8">
        <f>SUM(Table325[[#This Row],[70]:[74]])</f>
        <v>2039</v>
      </c>
      <c r="AF6" s="8">
        <f>SUM(Table325[[#This Row],[75]:[79]])</f>
        <v>1878</v>
      </c>
      <c r="AG6" s="8">
        <f>SUM(Table325[[#This Row],[80]:[84]])</f>
        <v>1230</v>
      </c>
      <c r="AH6" s="8">
        <f>SUM(Table325[[#This Row],[85]:[89]])</f>
        <v>687</v>
      </c>
      <c r="AI6" s="8">
        <f>Table325[[#This Row],[90]]</f>
        <v>382</v>
      </c>
      <c r="AJ6" s="8">
        <v>367</v>
      </c>
      <c r="AK6" s="8">
        <v>379</v>
      </c>
      <c r="AL6" s="8">
        <v>367</v>
      </c>
      <c r="AM6" s="8">
        <v>370</v>
      </c>
      <c r="AN6" s="8">
        <v>389</v>
      </c>
      <c r="AO6" s="8">
        <v>404</v>
      </c>
      <c r="AP6" s="8">
        <v>393</v>
      </c>
      <c r="AQ6" s="8">
        <v>404</v>
      </c>
      <c r="AR6" s="8">
        <v>421</v>
      </c>
      <c r="AS6" s="8">
        <v>412</v>
      </c>
      <c r="AT6" s="8">
        <v>459</v>
      </c>
      <c r="AU6" s="8">
        <v>449</v>
      </c>
      <c r="AV6" s="8">
        <v>457</v>
      </c>
      <c r="AW6" s="8">
        <v>500</v>
      </c>
      <c r="AX6" s="8">
        <v>508</v>
      </c>
      <c r="AY6" s="8">
        <v>457</v>
      </c>
      <c r="AZ6" s="8">
        <v>468</v>
      </c>
      <c r="BA6" s="8">
        <v>463</v>
      </c>
      <c r="BB6" s="8">
        <v>435</v>
      </c>
      <c r="BC6" s="8">
        <v>454</v>
      </c>
      <c r="BD6" s="8">
        <v>472</v>
      </c>
      <c r="BE6" s="8">
        <v>450</v>
      </c>
      <c r="BF6" s="8">
        <v>347</v>
      </c>
      <c r="BG6" s="8">
        <v>352</v>
      </c>
      <c r="BH6" s="8">
        <v>295</v>
      </c>
      <c r="BI6" s="8">
        <v>404</v>
      </c>
      <c r="BJ6" s="8">
        <v>363</v>
      </c>
      <c r="BK6" s="8">
        <v>379</v>
      </c>
      <c r="BL6" s="8">
        <v>445</v>
      </c>
      <c r="BM6" s="8">
        <v>429</v>
      </c>
      <c r="BN6" s="8">
        <v>429</v>
      </c>
      <c r="BO6" s="8">
        <v>407</v>
      </c>
      <c r="BP6" s="8">
        <v>451</v>
      </c>
      <c r="BQ6" s="8">
        <v>440</v>
      </c>
      <c r="BR6" s="8">
        <v>421</v>
      </c>
      <c r="BS6" s="8">
        <v>445</v>
      </c>
      <c r="BT6" s="8">
        <v>441</v>
      </c>
      <c r="BU6" s="8">
        <v>462</v>
      </c>
      <c r="BV6" s="8">
        <v>465</v>
      </c>
      <c r="BW6" s="8">
        <v>460</v>
      </c>
      <c r="BX6" s="8">
        <v>427</v>
      </c>
      <c r="BY6" s="8">
        <v>451</v>
      </c>
      <c r="BZ6" s="8">
        <v>449</v>
      </c>
      <c r="CA6" s="8">
        <v>437</v>
      </c>
      <c r="CB6" s="8">
        <v>404</v>
      </c>
      <c r="CC6" s="8">
        <v>455</v>
      </c>
      <c r="CD6" s="8">
        <v>399</v>
      </c>
      <c r="CE6" s="8">
        <v>411</v>
      </c>
      <c r="CF6" s="8">
        <v>406</v>
      </c>
      <c r="CG6" s="8">
        <v>373</v>
      </c>
      <c r="CH6" s="8">
        <v>449</v>
      </c>
      <c r="CI6" s="8">
        <v>489</v>
      </c>
      <c r="CJ6" s="8">
        <v>513</v>
      </c>
      <c r="CK6" s="8">
        <v>509</v>
      </c>
      <c r="CL6" s="8">
        <v>486</v>
      </c>
      <c r="CM6" s="8">
        <v>572</v>
      </c>
      <c r="CN6" s="8">
        <v>541</v>
      </c>
      <c r="CO6" s="8">
        <v>559</v>
      </c>
      <c r="CP6" s="8">
        <v>613</v>
      </c>
      <c r="CQ6" s="8">
        <v>627</v>
      </c>
      <c r="CR6" s="8">
        <v>571</v>
      </c>
      <c r="CS6" s="8">
        <v>571</v>
      </c>
      <c r="CT6" s="8">
        <v>569</v>
      </c>
      <c r="CU6" s="8">
        <v>518</v>
      </c>
      <c r="CV6" s="8">
        <v>502</v>
      </c>
      <c r="CW6" s="8">
        <v>470</v>
      </c>
      <c r="CX6" s="8">
        <v>505</v>
      </c>
      <c r="CY6" s="8">
        <v>440</v>
      </c>
      <c r="CZ6" s="8">
        <v>423</v>
      </c>
      <c r="DA6" s="8">
        <v>468</v>
      </c>
      <c r="DB6" s="8">
        <v>413</v>
      </c>
      <c r="DC6" s="8">
        <v>437</v>
      </c>
      <c r="DD6" s="8">
        <v>394</v>
      </c>
      <c r="DE6" s="8">
        <v>383</v>
      </c>
      <c r="DF6" s="8">
        <v>412</v>
      </c>
      <c r="DG6" s="8">
        <v>382</v>
      </c>
      <c r="DH6" s="8">
        <v>410</v>
      </c>
      <c r="DI6" s="8">
        <v>463</v>
      </c>
      <c r="DJ6" s="8">
        <v>326</v>
      </c>
      <c r="DK6" s="8">
        <v>297</v>
      </c>
      <c r="DL6" s="8">
        <v>339</v>
      </c>
      <c r="DM6" s="8">
        <v>260</v>
      </c>
      <c r="DN6" s="8">
        <v>231</v>
      </c>
      <c r="DO6" s="8">
        <v>221</v>
      </c>
      <c r="DP6" s="8">
        <v>179</v>
      </c>
      <c r="DQ6" s="8">
        <v>163</v>
      </c>
      <c r="DR6" s="8">
        <v>171</v>
      </c>
      <c r="DS6" s="8">
        <v>132</v>
      </c>
      <c r="DT6" s="8">
        <v>125</v>
      </c>
      <c r="DU6" s="8">
        <v>96</v>
      </c>
      <c r="DV6" s="8">
        <v>382</v>
      </c>
      <c r="DW6" s="8">
        <f t="shared" ref="DW6:DW69" si="0">F6</f>
        <v>22478</v>
      </c>
      <c r="DX6" s="8">
        <f t="shared" ref="DX6:DX69" si="1">SUM(BB6:BH6)</f>
        <v>2805</v>
      </c>
      <c r="DY6" s="8">
        <f t="shared" ref="DY6:DY69" si="2">SUM(BI6:CG6)</f>
        <v>10653</v>
      </c>
      <c r="DZ6" s="8">
        <f t="shared" ref="DZ6:DZ69" si="3">SUM(CH6:CV6)</f>
        <v>8089</v>
      </c>
    </row>
    <row r="7" spans="1:130" x14ac:dyDescent="0.2">
      <c r="A7" t="s">
        <v>137</v>
      </c>
      <c r="B7" t="s">
        <v>140</v>
      </c>
      <c r="C7" t="s">
        <v>141</v>
      </c>
      <c r="D7" s="8">
        <f>SUM(Table325[[#This Row],[0]:[90]])</f>
        <v>45575.81017276214</v>
      </c>
      <c r="E7" s="8">
        <f>SUM(Table325[[#This Row],[0]:[15]])</f>
        <v>8035.7542240374705</v>
      </c>
      <c r="F7" s="8">
        <f>SUM(Table325[[#This Row],[16]:[64]])</f>
        <v>27526.584774322106</v>
      </c>
      <c r="G7" s="8">
        <f>SUM(Table325[[#This Row],[65]:[90]])</f>
        <v>10013.471174402581</v>
      </c>
      <c r="H7" s="8">
        <f>SUM(Table325[[#This Row],[85]:[90]])</f>
        <v>1245.5619625635422</v>
      </c>
      <c r="I7" s="8">
        <f>SUM(Table325[[#This Row],[0]:[17]])</f>
        <v>9131.2045099250208</v>
      </c>
      <c r="J7" s="8">
        <f>SUM(Table325[[#This Row],[18]:[64]])</f>
        <v>26431.134488434549</v>
      </c>
      <c r="K7" s="8">
        <f>SUM(Table325[[#This Row],[0]:[4]])</f>
        <v>2252.8905870895082</v>
      </c>
      <c r="L7" s="8">
        <f>SUM(Table325[[#This Row],[5]:[15]])</f>
        <v>5782.8636369479618</v>
      </c>
      <c r="M7" s="8">
        <f>SUM(Table325[[#This Row],[16]:[24]])</f>
        <v>4707.4868453999488</v>
      </c>
      <c r="N7" s="8">
        <f>SUM(Table325[[#This Row],[25]:[49]])</f>
        <v>13185.100655333634</v>
      </c>
      <c r="O7" s="8">
        <f>SUM(Table325[[#This Row],[50]:[64]])</f>
        <v>9633.9972735885167</v>
      </c>
      <c r="P7" s="8">
        <f>SUM(Table325[[#This Row],[65]:[74]])</f>
        <v>5262.591313545704</v>
      </c>
      <c r="Q7" s="8">
        <f>SUM(Table325[[#This Row],[75]:[84]])</f>
        <v>3505.3178982933382</v>
      </c>
      <c r="R7" s="8">
        <f>SUM(Table325[[#This Row],[5]:[9]])</f>
        <v>2443.7314054321432</v>
      </c>
      <c r="S7" s="8">
        <f>SUM(Table325[[#This Row],[10]:[14]])</f>
        <v>2808.294411638949</v>
      </c>
      <c r="T7" s="8">
        <f>SUM(Table325[[#This Row],[15]:[19]])</f>
        <v>2682.2983678140363</v>
      </c>
      <c r="U7" s="8">
        <f>SUM(Table325[[#This Row],[20]:[24]])</f>
        <v>2556.0262974627831</v>
      </c>
      <c r="V7" s="8">
        <f>SUM(Table325[[#This Row],[25]:[29]])</f>
        <v>2563.9438940790819</v>
      </c>
      <c r="W7" s="8">
        <f>SUM(Table325[[#This Row],[30]:[34]])</f>
        <v>2685.3039728029557</v>
      </c>
      <c r="X7" s="8">
        <f>SUM(Table325[[#This Row],[35]:[39]])</f>
        <v>2832.0362894143354</v>
      </c>
      <c r="Y7" s="8">
        <f>SUM(Table325[[#This Row],[40]:[44]])</f>
        <v>2642.3815601132374</v>
      </c>
      <c r="Z7" s="8">
        <f>SUM(Table325[[#This Row],[45]:[49]])</f>
        <v>2461.4349389240233</v>
      </c>
      <c r="AA7" s="8">
        <f>SUM(Table325[[#This Row],[50]:[54]])</f>
        <v>2974.9507251986265</v>
      </c>
      <c r="AB7" s="8">
        <f>SUM(Table325[[#This Row],[55]:[59]])</f>
        <v>3427.7759495351183</v>
      </c>
      <c r="AC7" s="8">
        <f>SUM(Table325[[#This Row],[60]:[64]])</f>
        <v>3231.2705988547727</v>
      </c>
      <c r="AD7" s="8">
        <f>SUM(Table325[[#This Row],[65]:[69]])</f>
        <v>2856.8480694905165</v>
      </c>
      <c r="AE7" s="8">
        <f>SUM(Table325[[#This Row],[70]:[74]])</f>
        <v>2405.7432440551879</v>
      </c>
      <c r="AF7" s="8">
        <f>SUM(Table325[[#This Row],[75]:[79]])</f>
        <v>2292.977917631968</v>
      </c>
      <c r="AG7" s="8">
        <f>SUM(Table325[[#This Row],[80]:[84]])</f>
        <v>1212.3399806613697</v>
      </c>
      <c r="AH7" s="8">
        <f>SUM(Table325[[#This Row],[85]:[89]])</f>
        <v>799.47617184552564</v>
      </c>
      <c r="AI7" s="8">
        <f>Table325[[#This Row],[90]]</f>
        <v>446.08579071801648</v>
      </c>
      <c r="AJ7" s="8">
        <v>456.56654528788567</v>
      </c>
      <c r="AK7" s="8">
        <v>411.5107142158493</v>
      </c>
      <c r="AL7" s="8">
        <v>460.37040616712261</v>
      </c>
      <c r="AM7" s="8">
        <v>436.61064113706675</v>
      </c>
      <c r="AN7" s="8">
        <v>487.83228028158385</v>
      </c>
      <c r="AO7" s="8">
        <v>468.55854658457997</v>
      </c>
      <c r="AP7" s="8">
        <v>499.67309177744932</v>
      </c>
      <c r="AQ7" s="8">
        <v>500.39008196560962</v>
      </c>
      <c r="AR7" s="8">
        <v>489.82111389950063</v>
      </c>
      <c r="AS7" s="8">
        <v>485.28857120500345</v>
      </c>
      <c r="AT7" s="8">
        <v>571.38473980879348</v>
      </c>
      <c r="AU7" s="8">
        <v>572.03554283702169</v>
      </c>
      <c r="AV7" s="8">
        <v>557.88965159725342</v>
      </c>
      <c r="AW7" s="8">
        <v>591.13918447991102</v>
      </c>
      <c r="AX7" s="8">
        <v>515.84529291596914</v>
      </c>
      <c r="AY7" s="8">
        <v>530.83781987686996</v>
      </c>
      <c r="AZ7" s="8">
        <v>576.31855264886133</v>
      </c>
      <c r="BA7" s="8">
        <v>519.13173323868955</v>
      </c>
      <c r="BB7" s="8">
        <v>554.22983528629277</v>
      </c>
      <c r="BC7" s="8">
        <v>501.78042676332257</v>
      </c>
      <c r="BD7" s="8">
        <v>630.1816964897032</v>
      </c>
      <c r="BE7" s="8">
        <v>601.10996973448505</v>
      </c>
      <c r="BF7" s="8">
        <v>490.46101337774883</v>
      </c>
      <c r="BG7" s="8">
        <v>433.29307442298506</v>
      </c>
      <c r="BH7" s="8">
        <v>400.98054343786066</v>
      </c>
      <c r="BI7" s="8">
        <v>517.97656588408563</v>
      </c>
      <c r="BJ7" s="8">
        <v>496.00232873994298</v>
      </c>
      <c r="BK7" s="8">
        <v>536.3076926946369</v>
      </c>
      <c r="BL7" s="8">
        <v>492.30925473614786</v>
      </c>
      <c r="BM7" s="8">
        <v>521.34805202426833</v>
      </c>
      <c r="BN7" s="8">
        <v>525.51974929645962</v>
      </c>
      <c r="BO7" s="8">
        <v>521.44426422381389</v>
      </c>
      <c r="BP7" s="8">
        <v>536.48651340150298</v>
      </c>
      <c r="BQ7" s="8">
        <v>559.94891318017062</v>
      </c>
      <c r="BR7" s="8">
        <v>541.90453270100863</v>
      </c>
      <c r="BS7" s="8">
        <v>574.17771893592817</v>
      </c>
      <c r="BT7" s="8">
        <v>591.39588439299905</v>
      </c>
      <c r="BU7" s="8">
        <v>525.15514555672621</v>
      </c>
      <c r="BV7" s="8">
        <v>585.3001978576599</v>
      </c>
      <c r="BW7" s="8">
        <v>556.00734267102257</v>
      </c>
      <c r="BX7" s="8">
        <v>521.03554283702169</v>
      </c>
      <c r="BY7" s="8">
        <v>546.8075251583839</v>
      </c>
      <c r="BZ7" s="8">
        <v>504.22051557570148</v>
      </c>
      <c r="CA7" s="8">
        <v>544.27287296029158</v>
      </c>
      <c r="CB7" s="8">
        <v>526.04510358183848</v>
      </c>
      <c r="CC7" s="8">
        <v>510.58349914624978</v>
      </c>
      <c r="CD7" s="8">
        <v>480.46631193880944</v>
      </c>
      <c r="CE7" s="8">
        <v>461.60505794602511</v>
      </c>
      <c r="CF7" s="8">
        <v>487.22633980096862</v>
      </c>
      <c r="CG7" s="8">
        <v>521.55373009197024</v>
      </c>
      <c r="CH7" s="8">
        <v>493.89765030055923</v>
      </c>
      <c r="CI7" s="8">
        <v>577.53858615611193</v>
      </c>
      <c r="CJ7" s="8">
        <v>617.76288184711871</v>
      </c>
      <c r="CK7" s="8">
        <v>650.56406438198826</v>
      </c>
      <c r="CL7" s="8">
        <v>635.18754251284815</v>
      </c>
      <c r="CM7" s="8">
        <v>639.06341477728438</v>
      </c>
      <c r="CN7" s="8">
        <v>711.17448628270722</v>
      </c>
      <c r="CO7" s="8">
        <v>645.47448670189726</v>
      </c>
      <c r="CP7" s="8">
        <v>751.62066215245659</v>
      </c>
      <c r="CQ7" s="8">
        <v>680.44289962077278</v>
      </c>
      <c r="CR7" s="8">
        <v>700.38948406100053</v>
      </c>
      <c r="CS7" s="8">
        <v>679.37036257136708</v>
      </c>
      <c r="CT7" s="8">
        <v>687.81918045568739</v>
      </c>
      <c r="CU7" s="8">
        <v>602.38339700363031</v>
      </c>
      <c r="CV7" s="8">
        <v>561.30817476308778</v>
      </c>
      <c r="CW7" s="8">
        <v>641.01958176020662</v>
      </c>
      <c r="CX7" s="8">
        <v>586.93849169864154</v>
      </c>
      <c r="CY7" s="8">
        <v>568.26537812331458</v>
      </c>
      <c r="CZ7" s="8">
        <v>541.0485554714071</v>
      </c>
      <c r="DA7" s="8">
        <v>519.57606243694681</v>
      </c>
      <c r="DB7" s="8">
        <v>483.79904438662732</v>
      </c>
      <c r="DC7" s="8">
        <v>493.65339418108448</v>
      </c>
      <c r="DD7" s="8">
        <v>461.37568293030546</v>
      </c>
      <c r="DE7" s="8">
        <v>471.09906618450509</v>
      </c>
      <c r="DF7" s="8">
        <v>495.81605637266546</v>
      </c>
      <c r="DG7" s="8">
        <v>521.41289637903719</v>
      </c>
      <c r="DH7" s="8">
        <v>506.27390933759608</v>
      </c>
      <c r="DI7" s="8">
        <v>546.48519239421739</v>
      </c>
      <c r="DJ7" s="8">
        <v>365.45727685819918</v>
      </c>
      <c r="DK7" s="8">
        <v>353.34864266291822</v>
      </c>
      <c r="DL7" s="8">
        <v>301.76372078595324</v>
      </c>
      <c r="DM7" s="8">
        <v>257.98933748424543</v>
      </c>
      <c r="DN7" s="8">
        <v>235.61726070541286</v>
      </c>
      <c r="DO7" s="8">
        <v>230.21097662876258</v>
      </c>
      <c r="DP7" s="8">
        <v>186.75868505699586</v>
      </c>
      <c r="DQ7" s="8">
        <v>190.97874036212423</v>
      </c>
      <c r="DR7" s="8">
        <v>165.35554686124533</v>
      </c>
      <c r="DS7" s="8">
        <v>166.20567806770197</v>
      </c>
      <c r="DT7" s="8">
        <v>134.98006136940978</v>
      </c>
      <c r="DU7" s="8">
        <v>141.95614518504442</v>
      </c>
      <c r="DV7" s="8">
        <v>446.08579071801648</v>
      </c>
      <c r="DW7" s="8">
        <f t="shared" si="0"/>
        <v>27526.584774322106</v>
      </c>
      <c r="DX7" s="8">
        <f t="shared" si="1"/>
        <v>3612.0365595123985</v>
      </c>
      <c r="DY7" s="8">
        <f t="shared" si="2"/>
        <v>13185.100655333634</v>
      </c>
      <c r="DZ7" s="8">
        <f t="shared" si="3"/>
        <v>9633.9972735885167</v>
      </c>
    </row>
    <row r="8" spans="1:130" x14ac:dyDescent="0.2">
      <c r="A8" t="s">
        <v>137</v>
      </c>
      <c r="B8" t="s">
        <v>142</v>
      </c>
      <c r="C8" t="s">
        <v>143</v>
      </c>
      <c r="D8" s="8">
        <f>SUM(Table325[[#This Row],[0]:[90]])</f>
        <v>61457.843989769804</v>
      </c>
      <c r="E8" s="8">
        <f>SUM(Table325[[#This Row],[0]:[15]])</f>
        <v>9796.7493606138105</v>
      </c>
      <c r="F8" s="8">
        <f>SUM(Table325[[#This Row],[16]:[64]])</f>
        <v>37326.695652173912</v>
      </c>
      <c r="G8" s="8">
        <f>SUM(Table325[[#This Row],[65]:[90]])</f>
        <v>14334.398976982096</v>
      </c>
      <c r="H8" s="8">
        <f>SUM(Table325[[#This Row],[85]:[90]])</f>
        <v>1851.6214833759591</v>
      </c>
      <c r="I8" s="8">
        <f>SUM(Table325[[#This Row],[0]:[17]])</f>
        <v>11201.969309462916</v>
      </c>
      <c r="J8" s="8">
        <f>SUM(Table325[[#This Row],[18]:[64]])</f>
        <v>35921.47570332481</v>
      </c>
      <c r="K8" s="8">
        <f>SUM(Table325[[#This Row],[0]:[4]])</f>
        <v>2691.0409207161129</v>
      </c>
      <c r="L8" s="8">
        <f>SUM(Table325[[#This Row],[5]:[15]])</f>
        <v>7105.7084398976995</v>
      </c>
      <c r="M8" s="8">
        <f>SUM(Table325[[#This Row],[16]:[24]])</f>
        <v>5789.0613810741679</v>
      </c>
      <c r="N8" s="8">
        <f>SUM(Table325[[#This Row],[25]:[49]])</f>
        <v>17762.237851662401</v>
      </c>
      <c r="O8" s="8">
        <f>SUM(Table325[[#This Row],[50]:[64]])</f>
        <v>13775.39641943734</v>
      </c>
      <c r="P8" s="8">
        <f>SUM(Table325[[#This Row],[65]:[74]])</f>
        <v>7263.8976982097183</v>
      </c>
      <c r="Q8" s="8">
        <f>SUM(Table325[[#This Row],[75]:[84]])</f>
        <v>5218.8797953964186</v>
      </c>
      <c r="R8" s="8">
        <f>SUM(Table325[[#This Row],[5]:[9]])</f>
        <v>3201.8363171355504</v>
      </c>
      <c r="S8" s="8">
        <f>SUM(Table325[[#This Row],[10]:[14]])</f>
        <v>3274.2608695652175</v>
      </c>
      <c r="T8" s="8">
        <f>SUM(Table325[[#This Row],[15]:[19]])</f>
        <v>3343.0485933503837</v>
      </c>
      <c r="U8" s="8">
        <f>SUM(Table325[[#This Row],[20]:[24]])</f>
        <v>3075.6240409207167</v>
      </c>
      <c r="V8" s="8">
        <f>SUM(Table325[[#This Row],[25]:[29]])</f>
        <v>3549.227621483376</v>
      </c>
      <c r="W8" s="8">
        <f>SUM(Table325[[#This Row],[30]:[34]])</f>
        <v>3599.6496163682864</v>
      </c>
      <c r="X8" s="8">
        <f>SUM(Table325[[#This Row],[35]:[39]])</f>
        <v>3672.2455242966748</v>
      </c>
      <c r="Y8" s="8">
        <f>SUM(Table325[[#This Row],[40]:[44]])</f>
        <v>3644.457800511509</v>
      </c>
      <c r="Z8" s="8">
        <f>SUM(Table325[[#This Row],[45]:[49]])</f>
        <v>3296.6572890025573</v>
      </c>
      <c r="AA8" s="8">
        <f>SUM(Table325[[#This Row],[50]:[54]])</f>
        <v>4333.8721227621481</v>
      </c>
      <c r="AB8" s="8">
        <f>SUM(Table325[[#This Row],[55]:[59]])</f>
        <v>4852.0741687979544</v>
      </c>
      <c r="AC8" s="8">
        <f>SUM(Table325[[#This Row],[60]:[64]])</f>
        <v>4589.4501278772377</v>
      </c>
      <c r="AD8" s="8">
        <f>SUM(Table325[[#This Row],[65]:[69]])</f>
        <v>3874.4526854219948</v>
      </c>
      <c r="AE8" s="8">
        <f>SUM(Table325[[#This Row],[70]:[74]])</f>
        <v>3389.4450127877235</v>
      </c>
      <c r="AF8" s="8">
        <f>SUM(Table325[[#This Row],[75]:[79]])</f>
        <v>3253.0485933503837</v>
      </c>
      <c r="AG8" s="8">
        <f>SUM(Table325[[#This Row],[80]:[84]])</f>
        <v>1965.831202046036</v>
      </c>
      <c r="AH8" s="8">
        <f>SUM(Table325[[#This Row],[85]:[89]])</f>
        <v>1302.4143222506395</v>
      </c>
      <c r="AI8" s="8">
        <f>Table325[[#This Row],[90]]</f>
        <v>549.20716112531966</v>
      </c>
      <c r="AJ8" s="8">
        <v>538.00511508951399</v>
      </c>
      <c r="AK8" s="8">
        <v>526.40664961636821</v>
      </c>
      <c r="AL8" s="8">
        <v>534.81329923273665</v>
      </c>
      <c r="AM8" s="8">
        <v>526.80818414322243</v>
      </c>
      <c r="AN8" s="8">
        <v>565.0076726342711</v>
      </c>
      <c r="AO8" s="8">
        <v>655.0076726342711</v>
      </c>
      <c r="AP8" s="8">
        <v>594.40920716112532</v>
      </c>
      <c r="AQ8" s="8">
        <v>633.40664961636833</v>
      </c>
      <c r="AR8" s="8">
        <v>650.00511508951411</v>
      </c>
      <c r="AS8" s="8">
        <v>669.0076726342711</v>
      </c>
      <c r="AT8" s="8">
        <v>649.41432225063943</v>
      </c>
      <c r="AU8" s="8">
        <v>628.20971867007677</v>
      </c>
      <c r="AV8" s="8">
        <v>674.21227621483376</v>
      </c>
      <c r="AW8" s="8">
        <v>647.21227621483376</v>
      </c>
      <c r="AX8" s="8">
        <v>675.21227621483376</v>
      </c>
      <c r="AY8" s="8">
        <v>629.61125319693099</v>
      </c>
      <c r="AZ8" s="8">
        <v>690.0102301790281</v>
      </c>
      <c r="BA8" s="8">
        <v>715.20971867007677</v>
      </c>
      <c r="BB8" s="8">
        <v>701.61125319693099</v>
      </c>
      <c r="BC8" s="8">
        <v>606.60613810741688</v>
      </c>
      <c r="BD8" s="8">
        <v>706.60613810741688</v>
      </c>
      <c r="BE8" s="8">
        <v>725.00511508951411</v>
      </c>
      <c r="BF8" s="8">
        <v>638.80562659846544</v>
      </c>
      <c r="BG8" s="8">
        <v>525.20204603580555</v>
      </c>
      <c r="BH8" s="8">
        <v>480.00511508951405</v>
      </c>
      <c r="BI8" s="8">
        <v>677.40409207161122</v>
      </c>
      <c r="BJ8" s="8">
        <v>707.00511508951411</v>
      </c>
      <c r="BK8" s="8">
        <v>706.20460358056266</v>
      </c>
      <c r="BL8" s="8">
        <v>705.40664961636833</v>
      </c>
      <c r="BM8" s="8">
        <v>753.20716112531966</v>
      </c>
      <c r="BN8" s="8">
        <v>685.40920716112532</v>
      </c>
      <c r="BO8" s="8">
        <v>676.60869565217388</v>
      </c>
      <c r="BP8" s="8">
        <v>745.20716112531966</v>
      </c>
      <c r="BQ8" s="8">
        <v>744.61125319693099</v>
      </c>
      <c r="BR8" s="8">
        <v>747.81329923273654</v>
      </c>
      <c r="BS8" s="8">
        <v>692.60869565217388</v>
      </c>
      <c r="BT8" s="8">
        <v>779.40920716112532</v>
      </c>
      <c r="BU8" s="8">
        <v>766.0076726342711</v>
      </c>
      <c r="BV8" s="8">
        <v>730.20971867007677</v>
      </c>
      <c r="BW8" s="8">
        <v>704.0102301790281</v>
      </c>
      <c r="BX8" s="8">
        <v>735.40920716112532</v>
      </c>
      <c r="BY8" s="8">
        <v>718.21227621483376</v>
      </c>
      <c r="BZ8" s="8">
        <v>706.01278772378521</v>
      </c>
      <c r="CA8" s="8">
        <v>725.21227621483376</v>
      </c>
      <c r="CB8" s="8">
        <v>759.61125319693099</v>
      </c>
      <c r="CC8" s="8">
        <v>687.0102301790281</v>
      </c>
      <c r="CD8" s="8">
        <v>623.61125319693099</v>
      </c>
      <c r="CE8" s="8">
        <v>619.0076726342711</v>
      </c>
      <c r="CF8" s="8">
        <v>664.0179028132992</v>
      </c>
      <c r="CG8" s="8">
        <v>703.0102301790281</v>
      </c>
      <c r="CH8" s="8">
        <v>727.21483375959076</v>
      </c>
      <c r="CI8" s="8">
        <v>777.81074168797954</v>
      </c>
      <c r="CJ8" s="8">
        <v>885.61381074168798</v>
      </c>
      <c r="CK8" s="8">
        <v>1008.0179028132992</v>
      </c>
      <c r="CL8" s="8">
        <v>935.21483375959076</v>
      </c>
      <c r="CM8" s="8">
        <v>936.02046035805631</v>
      </c>
      <c r="CN8" s="8">
        <v>967.21227621483376</v>
      </c>
      <c r="CO8" s="8">
        <v>961.21483375959076</v>
      </c>
      <c r="CP8" s="8">
        <v>993.61636828644498</v>
      </c>
      <c r="CQ8" s="8">
        <v>994.0102301790281</v>
      </c>
      <c r="CR8" s="8">
        <v>1017.4066496163683</v>
      </c>
      <c r="CS8" s="8">
        <v>990.20971867007677</v>
      </c>
      <c r="CT8" s="8">
        <v>889.61125319693099</v>
      </c>
      <c r="CU8" s="8">
        <v>852.61381074168798</v>
      </c>
      <c r="CV8" s="8">
        <v>839.60869565217388</v>
      </c>
      <c r="CW8" s="8">
        <v>873.01534526854221</v>
      </c>
      <c r="CX8" s="8">
        <v>779.20716112531966</v>
      </c>
      <c r="CY8" s="8">
        <v>773.0102301790281</v>
      </c>
      <c r="CZ8" s="8">
        <v>713.40920716112532</v>
      </c>
      <c r="DA8" s="8">
        <v>735.81074168797954</v>
      </c>
      <c r="DB8" s="8">
        <v>716.80818414322255</v>
      </c>
      <c r="DC8" s="8">
        <v>694.41176470588232</v>
      </c>
      <c r="DD8" s="8">
        <v>695.0076726342711</v>
      </c>
      <c r="DE8" s="8">
        <v>642.20971867007677</v>
      </c>
      <c r="DF8" s="8">
        <v>641.0076726342711</v>
      </c>
      <c r="DG8" s="8">
        <v>678.60613810741688</v>
      </c>
      <c r="DH8" s="8">
        <v>694.61125319693099</v>
      </c>
      <c r="DI8" s="8">
        <v>744.61125319693099</v>
      </c>
      <c r="DJ8" s="8">
        <v>567.0102301790281</v>
      </c>
      <c r="DK8" s="8">
        <v>568.20971867007677</v>
      </c>
      <c r="DL8" s="8">
        <v>519.60869565217399</v>
      </c>
      <c r="DM8" s="8">
        <v>446.80818414322249</v>
      </c>
      <c r="DN8" s="8">
        <v>337.80562659846549</v>
      </c>
      <c r="DO8" s="8">
        <v>339.80562659846549</v>
      </c>
      <c r="DP8" s="8">
        <v>321.80306905370844</v>
      </c>
      <c r="DQ8" s="8">
        <v>284.20460358056266</v>
      </c>
      <c r="DR8" s="8">
        <v>335.20204603580561</v>
      </c>
      <c r="DS8" s="8">
        <v>268.60358056265989</v>
      </c>
      <c r="DT8" s="8">
        <v>228.40153452685422</v>
      </c>
      <c r="DU8" s="8">
        <v>186.00255754475702</v>
      </c>
      <c r="DV8" s="8">
        <v>549.20716112531966</v>
      </c>
      <c r="DW8" s="8">
        <f t="shared" si="0"/>
        <v>37326.695652173912</v>
      </c>
      <c r="DX8" s="8">
        <f t="shared" si="1"/>
        <v>4383.8414322250646</v>
      </c>
      <c r="DY8" s="8">
        <f t="shared" si="2"/>
        <v>17762.237851662401</v>
      </c>
      <c r="DZ8" s="8">
        <f t="shared" si="3"/>
        <v>13775.39641943734</v>
      </c>
    </row>
    <row r="9" spans="1:130" x14ac:dyDescent="0.2">
      <c r="A9" t="s">
        <v>137</v>
      </c>
      <c r="B9" t="s">
        <v>144</v>
      </c>
      <c r="C9" t="s">
        <v>145</v>
      </c>
      <c r="D9" s="8">
        <f>SUM(Table325[[#This Row],[0]:[90]])</f>
        <v>49053.559655596539</v>
      </c>
      <c r="E9" s="8">
        <f>SUM(Table325[[#This Row],[0]:[15]])</f>
        <v>8188.5301353013547</v>
      </c>
      <c r="F9" s="8">
        <f>SUM(Table325[[#This Row],[16]:[64]])</f>
        <v>30264.448954489551</v>
      </c>
      <c r="G9" s="8">
        <f>SUM(Table325[[#This Row],[65]:[90]])</f>
        <v>10600.580565805654</v>
      </c>
      <c r="H9" s="8">
        <f>SUM(Table325[[#This Row],[85]:[90]])</f>
        <v>1373.9618696186963</v>
      </c>
      <c r="I9" s="8">
        <f>SUM(Table325[[#This Row],[0]:[17]])</f>
        <v>9403.252152521527</v>
      </c>
      <c r="J9" s="8">
        <f>SUM(Table325[[#This Row],[18]:[64]])</f>
        <v>29049.726937269381</v>
      </c>
      <c r="K9" s="8">
        <f>SUM(Table325[[#This Row],[0]:[4]])</f>
        <v>2213.6826568265683</v>
      </c>
      <c r="L9" s="8">
        <f>SUM(Table325[[#This Row],[5]:[15]])</f>
        <v>5974.847478474785</v>
      </c>
      <c r="M9" s="8">
        <f>SUM(Table325[[#This Row],[16]:[24]])</f>
        <v>4631.0885608856097</v>
      </c>
      <c r="N9" s="8">
        <f>SUM(Table325[[#This Row],[25]:[49]])</f>
        <v>15032.859778597791</v>
      </c>
      <c r="O9" s="8">
        <f>SUM(Table325[[#This Row],[50]:[64]])</f>
        <v>10600.500615006151</v>
      </c>
      <c r="P9" s="8">
        <f>SUM(Table325[[#This Row],[65]:[74]])</f>
        <v>5535.7306273062723</v>
      </c>
      <c r="Q9" s="8">
        <f>SUM(Table325[[#This Row],[75]:[84]])</f>
        <v>3690.8880688806889</v>
      </c>
      <c r="R9" s="8">
        <f>SUM(Table325[[#This Row],[5]:[9]])</f>
        <v>2600.6027060270603</v>
      </c>
      <c r="S9" s="8">
        <f>SUM(Table325[[#This Row],[10]:[14]])</f>
        <v>2789.6039360393602</v>
      </c>
      <c r="T9" s="8">
        <f>SUM(Table325[[#This Row],[15]:[19]])</f>
        <v>2809.1648216482167</v>
      </c>
      <c r="U9" s="8">
        <f>SUM(Table325[[#This Row],[20]:[24]])</f>
        <v>2406.5645756457566</v>
      </c>
      <c r="V9" s="8">
        <f>SUM(Table325[[#This Row],[25]:[29]])</f>
        <v>2653.20295202952</v>
      </c>
      <c r="W9" s="8">
        <f>SUM(Table325[[#This Row],[30]:[34]])</f>
        <v>3109.7244772447725</v>
      </c>
      <c r="X9" s="8">
        <f>SUM(Table325[[#This Row],[35]:[39]])</f>
        <v>3108.6432964329647</v>
      </c>
      <c r="Y9" s="8">
        <f>SUM(Table325[[#This Row],[40]:[44]])</f>
        <v>3318.6039360393602</v>
      </c>
      <c r="Z9" s="8">
        <f>SUM(Table325[[#This Row],[45]:[49]])</f>
        <v>2842.6851168511685</v>
      </c>
      <c r="AA9" s="8">
        <f>SUM(Table325[[#This Row],[50]:[54]])</f>
        <v>3343.8462484624847</v>
      </c>
      <c r="AB9" s="8">
        <f>SUM(Table325[[#This Row],[55]:[59]])</f>
        <v>3757.4083640836407</v>
      </c>
      <c r="AC9" s="8">
        <f>SUM(Table325[[#This Row],[60]:[64]])</f>
        <v>3499.2460024600246</v>
      </c>
      <c r="AD9" s="8">
        <f>SUM(Table325[[#This Row],[65]:[69]])</f>
        <v>3014.9249692496924</v>
      </c>
      <c r="AE9" s="8">
        <f>SUM(Table325[[#This Row],[70]:[74]])</f>
        <v>2520.8056580565803</v>
      </c>
      <c r="AF9" s="8">
        <f>SUM(Table325[[#This Row],[75]:[79]])</f>
        <v>2253.4846248462486</v>
      </c>
      <c r="AG9" s="8">
        <f>SUM(Table325[[#This Row],[80]:[84]])</f>
        <v>1437.4034440344403</v>
      </c>
      <c r="AH9" s="8">
        <f>SUM(Table325[[#This Row],[85]:[89]])</f>
        <v>928.60147601476024</v>
      </c>
      <c r="AI9" s="8">
        <f>Table325[[#This Row],[90]]</f>
        <v>445.36039360393602</v>
      </c>
      <c r="AJ9" s="8">
        <v>429.20049200492008</v>
      </c>
      <c r="AK9" s="8">
        <v>403.04059040590403</v>
      </c>
      <c r="AL9" s="8">
        <v>450.12054120541205</v>
      </c>
      <c r="AM9" s="8">
        <v>459.36039360393602</v>
      </c>
      <c r="AN9" s="8">
        <v>471.96063960639606</v>
      </c>
      <c r="AO9" s="8">
        <v>437.20049200492008</v>
      </c>
      <c r="AP9" s="8">
        <v>536.5608856088561</v>
      </c>
      <c r="AQ9" s="8">
        <v>500.44034440344404</v>
      </c>
      <c r="AR9" s="8">
        <v>564.60024600246004</v>
      </c>
      <c r="AS9" s="8">
        <v>561.80073800738001</v>
      </c>
      <c r="AT9" s="8">
        <v>564.40098400984016</v>
      </c>
      <c r="AU9" s="8">
        <v>538.44034440344399</v>
      </c>
      <c r="AV9" s="8">
        <v>546.80073800738001</v>
      </c>
      <c r="AW9" s="8">
        <v>582.5608856088561</v>
      </c>
      <c r="AX9" s="8">
        <v>557.40098400984016</v>
      </c>
      <c r="AY9" s="8">
        <v>584.64083640836407</v>
      </c>
      <c r="AZ9" s="8">
        <v>605.48093480934813</v>
      </c>
      <c r="BA9" s="8">
        <v>609.24108241082411</v>
      </c>
      <c r="BB9" s="8">
        <v>526.40098400984016</v>
      </c>
      <c r="BC9" s="8">
        <v>483.4009840098401</v>
      </c>
      <c r="BD9" s="8">
        <v>567.24108241082411</v>
      </c>
      <c r="BE9" s="8">
        <v>581.92127921279211</v>
      </c>
      <c r="BF9" s="8">
        <v>455.12054120541205</v>
      </c>
      <c r="BG9" s="8">
        <v>397.48093480934813</v>
      </c>
      <c r="BH9" s="8">
        <v>404.80073800738006</v>
      </c>
      <c r="BI9" s="8">
        <v>516.96063960639606</v>
      </c>
      <c r="BJ9" s="8">
        <v>507.5608856088561</v>
      </c>
      <c r="BK9" s="8">
        <v>575.72078720787204</v>
      </c>
      <c r="BL9" s="8">
        <v>559.44034440344399</v>
      </c>
      <c r="BM9" s="8">
        <v>493.52029520295207</v>
      </c>
      <c r="BN9" s="8">
        <v>565.20049200492008</v>
      </c>
      <c r="BO9" s="8">
        <v>606.48093480934813</v>
      </c>
      <c r="BP9" s="8">
        <v>647.40098400984016</v>
      </c>
      <c r="BQ9" s="8">
        <v>657.40098400984016</v>
      </c>
      <c r="BR9" s="8">
        <v>633.24108241082411</v>
      </c>
      <c r="BS9" s="8">
        <v>642.96063960639606</v>
      </c>
      <c r="BT9" s="8">
        <v>587.20049200492008</v>
      </c>
      <c r="BU9" s="8">
        <v>610.28044280442805</v>
      </c>
      <c r="BV9" s="8">
        <v>640.48093480934813</v>
      </c>
      <c r="BW9" s="8">
        <v>627.72078720787204</v>
      </c>
      <c r="BX9" s="8">
        <v>638.04059040590403</v>
      </c>
      <c r="BY9" s="8">
        <v>668.88068880688809</v>
      </c>
      <c r="BZ9" s="8">
        <v>682.32103321033208</v>
      </c>
      <c r="CA9" s="8">
        <v>677.04059040590403</v>
      </c>
      <c r="CB9" s="8">
        <v>652.32103321033208</v>
      </c>
      <c r="CC9" s="8">
        <v>595.5608856088561</v>
      </c>
      <c r="CD9" s="8">
        <v>539.24108241082411</v>
      </c>
      <c r="CE9" s="8">
        <v>495.08118081180811</v>
      </c>
      <c r="CF9" s="8">
        <v>574.24108241082411</v>
      </c>
      <c r="CG9" s="8">
        <v>638.5608856088561</v>
      </c>
      <c r="CH9" s="8">
        <v>624.48093480934813</v>
      </c>
      <c r="CI9" s="8">
        <v>660.24108241082411</v>
      </c>
      <c r="CJ9" s="8">
        <v>685.68142681426821</v>
      </c>
      <c r="CK9" s="8">
        <v>734.04182041820422</v>
      </c>
      <c r="CL9" s="8">
        <v>639.40098400984016</v>
      </c>
      <c r="CM9" s="8">
        <v>746.72078720787204</v>
      </c>
      <c r="CN9" s="8">
        <v>715.04182041820422</v>
      </c>
      <c r="CO9" s="8">
        <v>756.56211562115618</v>
      </c>
      <c r="CP9" s="8">
        <v>744.04182041820422</v>
      </c>
      <c r="CQ9" s="8">
        <v>795.04182041820422</v>
      </c>
      <c r="CR9" s="8">
        <v>721.32103321033208</v>
      </c>
      <c r="CS9" s="8">
        <v>725.00123001230008</v>
      </c>
      <c r="CT9" s="8">
        <v>745.84132841328415</v>
      </c>
      <c r="CU9" s="8">
        <v>677.60147601476012</v>
      </c>
      <c r="CV9" s="8">
        <v>629.48093480934813</v>
      </c>
      <c r="CW9" s="8">
        <v>659.00123001230008</v>
      </c>
      <c r="CX9" s="8">
        <v>618.64083640836407</v>
      </c>
      <c r="CY9" s="8">
        <v>612.32103321033208</v>
      </c>
      <c r="CZ9" s="8">
        <v>564.24108241082411</v>
      </c>
      <c r="DA9" s="8">
        <v>560.72078720787204</v>
      </c>
      <c r="DB9" s="8">
        <v>502.84132841328415</v>
      </c>
      <c r="DC9" s="8">
        <v>527.16113161131614</v>
      </c>
      <c r="DD9" s="8">
        <v>505.00123001230008</v>
      </c>
      <c r="DE9" s="8">
        <v>496.4009840098401</v>
      </c>
      <c r="DF9" s="8">
        <v>489.4009840098401</v>
      </c>
      <c r="DG9" s="8">
        <v>512.88068880688809</v>
      </c>
      <c r="DH9" s="8">
        <v>471.48093480934813</v>
      </c>
      <c r="DI9" s="8">
        <v>510.48093480934813</v>
      </c>
      <c r="DJ9" s="8">
        <v>413.92127921279211</v>
      </c>
      <c r="DK9" s="8">
        <v>344.72078720787209</v>
      </c>
      <c r="DL9" s="8">
        <v>365.72078720787209</v>
      </c>
      <c r="DM9" s="8">
        <v>322.04059040590403</v>
      </c>
      <c r="DN9" s="8">
        <v>240.64083640836407</v>
      </c>
      <c r="DO9" s="8">
        <v>252.36039360393605</v>
      </c>
      <c r="DP9" s="8">
        <v>256.64083640836407</v>
      </c>
      <c r="DQ9" s="8">
        <v>238.28044280442805</v>
      </c>
      <c r="DR9" s="8">
        <v>207.60024600246004</v>
      </c>
      <c r="DS9" s="8">
        <v>180.20049200492005</v>
      </c>
      <c r="DT9" s="8">
        <v>160.60024600246004</v>
      </c>
      <c r="DU9" s="8">
        <v>141.920049200492</v>
      </c>
      <c r="DV9" s="8">
        <v>445.36039360393602</v>
      </c>
      <c r="DW9" s="8">
        <f t="shared" si="0"/>
        <v>30264.448954489551</v>
      </c>
      <c r="DX9" s="8">
        <f t="shared" si="1"/>
        <v>3416.3665436654369</v>
      </c>
      <c r="DY9" s="8">
        <f t="shared" si="2"/>
        <v>15032.859778597791</v>
      </c>
      <c r="DZ9" s="8">
        <f t="shared" si="3"/>
        <v>10600.500615006151</v>
      </c>
    </row>
    <row r="10" spans="1:130" x14ac:dyDescent="0.2">
      <c r="A10" t="s">
        <v>137</v>
      </c>
      <c r="B10" t="s">
        <v>146</v>
      </c>
      <c r="C10" t="s">
        <v>147</v>
      </c>
      <c r="D10" s="8">
        <f>SUM(Table325[[#This Row],[0]:[90]])</f>
        <v>58791.776971894833</v>
      </c>
      <c r="E10" s="8">
        <f>SUM(Table325[[#This Row],[0]:[15]])</f>
        <v>6935.5040797824113</v>
      </c>
      <c r="F10" s="8">
        <f>SUM(Table325[[#This Row],[16]:[64]])</f>
        <v>41169.036264732538</v>
      </c>
      <c r="G10" s="8">
        <f>SUM(Table325[[#This Row],[65]:[90]])</f>
        <v>10687.236627379876</v>
      </c>
      <c r="H10" s="8">
        <f>SUM(Table325[[#This Row],[85]:[90]])</f>
        <v>1385.0689029918403</v>
      </c>
      <c r="I10" s="8">
        <f>SUM(Table325[[#This Row],[0]:[17]])</f>
        <v>8019.0797824116044</v>
      </c>
      <c r="J10" s="8">
        <f>SUM(Table325[[#This Row],[18]:[64]])</f>
        <v>40085.460562103341</v>
      </c>
      <c r="K10" s="8">
        <f>SUM(Table325[[#This Row],[0]:[4]])</f>
        <v>1700.0752493200362</v>
      </c>
      <c r="L10" s="8">
        <f>SUM(Table325[[#This Row],[5]:[15]])</f>
        <v>5235.4288304623751</v>
      </c>
      <c r="M10" s="8">
        <f>SUM(Table325[[#This Row],[16]:[24]])</f>
        <v>18054.663644605618</v>
      </c>
      <c r="N10" s="8">
        <f>SUM(Table325[[#This Row],[25]:[49]])</f>
        <v>14374.679057116951</v>
      </c>
      <c r="O10" s="8">
        <f>SUM(Table325[[#This Row],[50]:[64]])</f>
        <v>8739.6935630099724</v>
      </c>
      <c r="P10" s="8">
        <f>SUM(Table325[[#This Row],[65]:[74]])</f>
        <v>5213.6817769718946</v>
      </c>
      <c r="Q10" s="8">
        <f>SUM(Table325[[#This Row],[75]:[84]])</f>
        <v>4088.4859474161376</v>
      </c>
      <c r="R10" s="8">
        <f>SUM(Table325[[#This Row],[5]:[9]])</f>
        <v>2187.7080689029917</v>
      </c>
      <c r="S10" s="8">
        <f>SUM(Table325[[#This Row],[10]:[14]])</f>
        <v>2546.0942883046237</v>
      </c>
      <c r="T10" s="8">
        <f>SUM(Table325[[#This Row],[15]:[19]])</f>
        <v>6078.4551223934723</v>
      </c>
      <c r="U10" s="8">
        <f>SUM(Table325[[#This Row],[20]:[24]])</f>
        <v>12477.834995466907</v>
      </c>
      <c r="V10" s="8">
        <f>SUM(Table325[[#This Row],[25]:[29]])</f>
        <v>2876.3599274705348</v>
      </c>
      <c r="W10" s="8">
        <f>SUM(Table325[[#This Row],[30]:[34]])</f>
        <v>2758.0117860380778</v>
      </c>
      <c r="X10" s="8">
        <f>SUM(Table325[[#This Row],[35]:[39]])</f>
        <v>3017.9483227561195</v>
      </c>
      <c r="Y10" s="8">
        <f>SUM(Table325[[#This Row],[40]:[44]])</f>
        <v>2973.6890299184042</v>
      </c>
      <c r="Z10" s="8">
        <f>SUM(Table325[[#This Row],[45]:[49]])</f>
        <v>2748.6699909338167</v>
      </c>
      <c r="AA10" s="8">
        <f>SUM(Table325[[#This Row],[50]:[54]])</f>
        <v>2917.0879419764278</v>
      </c>
      <c r="AB10" s="8">
        <f>SUM(Table325[[#This Row],[55]:[59]])</f>
        <v>2830.353581142339</v>
      </c>
      <c r="AC10" s="8">
        <f>SUM(Table325[[#This Row],[60]:[64]])</f>
        <v>2992.2520398912056</v>
      </c>
      <c r="AD10" s="8">
        <f>SUM(Table325[[#This Row],[65]:[69]])</f>
        <v>2650.7080689029917</v>
      </c>
      <c r="AE10" s="8">
        <f>SUM(Table325[[#This Row],[70]:[74]])</f>
        <v>2562.9737080689029</v>
      </c>
      <c r="AF10" s="8">
        <f>SUM(Table325[[#This Row],[75]:[79]])</f>
        <v>2574.0181323662737</v>
      </c>
      <c r="AG10" s="8">
        <f>SUM(Table325[[#This Row],[80]:[84]])</f>
        <v>1514.4678150498639</v>
      </c>
      <c r="AH10" s="8">
        <f>SUM(Table325[[#This Row],[85]:[89]])</f>
        <v>927.50589301903892</v>
      </c>
      <c r="AI10" s="8">
        <f>Table325[[#This Row],[90]]</f>
        <v>457.56300997280147</v>
      </c>
      <c r="AJ10" s="8">
        <v>297.64551223934723</v>
      </c>
      <c r="AK10" s="8">
        <v>320.94288304623751</v>
      </c>
      <c r="AL10" s="8">
        <v>367.27833182230279</v>
      </c>
      <c r="AM10" s="8">
        <v>339.60743427017223</v>
      </c>
      <c r="AN10" s="8">
        <v>374.6010879419764</v>
      </c>
      <c r="AO10" s="8">
        <v>354.94922937443334</v>
      </c>
      <c r="AP10" s="8">
        <v>442.59474161378057</v>
      </c>
      <c r="AQ10" s="8">
        <v>447.60743427017223</v>
      </c>
      <c r="AR10" s="8">
        <v>469.60743427017223</v>
      </c>
      <c r="AS10" s="8">
        <v>472.94922937443334</v>
      </c>
      <c r="AT10" s="8">
        <v>509.61378059836807</v>
      </c>
      <c r="AU10" s="8">
        <v>500.96192203082501</v>
      </c>
      <c r="AV10" s="8">
        <v>516.29737080689029</v>
      </c>
      <c r="AW10" s="8">
        <v>477.93019038984585</v>
      </c>
      <c r="AX10" s="8">
        <v>541.29102447869445</v>
      </c>
      <c r="AY10" s="8">
        <v>501.62647325475973</v>
      </c>
      <c r="AZ10" s="8">
        <v>532.62647325475973</v>
      </c>
      <c r="BA10" s="8">
        <v>550.94922937443334</v>
      </c>
      <c r="BB10" s="8">
        <v>983.62647325475973</v>
      </c>
      <c r="BC10" s="8">
        <v>3509.6264732547597</v>
      </c>
      <c r="BD10" s="8">
        <v>3065.2910244786945</v>
      </c>
      <c r="BE10" s="8">
        <v>3739.9555757026292</v>
      </c>
      <c r="BF10" s="8">
        <v>2512.9746146872167</v>
      </c>
      <c r="BG10" s="8">
        <v>1710.9746146872167</v>
      </c>
      <c r="BH10" s="8">
        <v>1448.6391659111514</v>
      </c>
      <c r="BI10" s="8">
        <v>639.61378059836807</v>
      </c>
      <c r="BJ10" s="8">
        <v>600.60743427017223</v>
      </c>
      <c r="BK10" s="8">
        <v>588.26563916591113</v>
      </c>
      <c r="BL10" s="8">
        <v>543.27198549410696</v>
      </c>
      <c r="BM10" s="8">
        <v>504.6010879419764</v>
      </c>
      <c r="BN10" s="8">
        <v>537.95557570262918</v>
      </c>
      <c r="BO10" s="8">
        <v>562.27833182230279</v>
      </c>
      <c r="BP10" s="8">
        <v>539.6010879419764</v>
      </c>
      <c r="BQ10" s="8">
        <v>572.25294650951946</v>
      </c>
      <c r="BR10" s="8">
        <v>545.92384406165002</v>
      </c>
      <c r="BS10" s="8">
        <v>614.26563916591113</v>
      </c>
      <c r="BT10" s="8">
        <v>609.92384406165002</v>
      </c>
      <c r="BU10" s="8">
        <v>578.24660018132363</v>
      </c>
      <c r="BV10" s="8">
        <v>593.25929283771529</v>
      </c>
      <c r="BW10" s="8">
        <v>622.25294650951946</v>
      </c>
      <c r="BX10" s="8">
        <v>596.60743427017223</v>
      </c>
      <c r="BY10" s="8">
        <v>601.27198549410696</v>
      </c>
      <c r="BZ10" s="8">
        <v>591.61378059836807</v>
      </c>
      <c r="CA10" s="8">
        <v>588.92384406165002</v>
      </c>
      <c r="CB10" s="8">
        <v>595.27198549410696</v>
      </c>
      <c r="CC10" s="8">
        <v>626.59474161378057</v>
      </c>
      <c r="CD10" s="8">
        <v>552.59474161378057</v>
      </c>
      <c r="CE10" s="8">
        <v>523.25294650951946</v>
      </c>
      <c r="CF10" s="8">
        <v>507.6201269265639</v>
      </c>
      <c r="CG10" s="8">
        <v>538.60743427017223</v>
      </c>
      <c r="CH10" s="8">
        <v>513.29737080689029</v>
      </c>
      <c r="CI10" s="8">
        <v>584.94922937443334</v>
      </c>
      <c r="CJ10" s="8">
        <v>600.62647325475973</v>
      </c>
      <c r="CK10" s="8">
        <v>601.27198549410696</v>
      </c>
      <c r="CL10" s="8">
        <v>616.94288304623751</v>
      </c>
      <c r="CM10" s="8">
        <v>531.95557570262918</v>
      </c>
      <c r="CN10" s="8">
        <v>589.93019038984585</v>
      </c>
      <c r="CO10" s="8">
        <v>575.25294650951946</v>
      </c>
      <c r="CP10" s="8">
        <v>562.92384406165002</v>
      </c>
      <c r="CQ10" s="8">
        <v>570.29102447869445</v>
      </c>
      <c r="CR10" s="8">
        <v>624.27833182230279</v>
      </c>
      <c r="CS10" s="8">
        <v>588.91115140525835</v>
      </c>
      <c r="CT10" s="8">
        <v>646.55666364460558</v>
      </c>
      <c r="CU10" s="8">
        <v>546.6010879419764</v>
      </c>
      <c r="CV10" s="8">
        <v>585.90480507706252</v>
      </c>
      <c r="CW10" s="8">
        <v>525.27198549410696</v>
      </c>
      <c r="CX10" s="8">
        <v>549.6010879419764</v>
      </c>
      <c r="CY10" s="8">
        <v>519.30371713508612</v>
      </c>
      <c r="CZ10" s="8">
        <v>567.6010879419764</v>
      </c>
      <c r="DA10" s="8">
        <v>488.93019038984585</v>
      </c>
      <c r="DB10" s="8">
        <v>509.92384406165002</v>
      </c>
      <c r="DC10" s="8">
        <v>517.26563916591113</v>
      </c>
      <c r="DD10" s="8">
        <v>511.91115140525841</v>
      </c>
      <c r="DE10" s="8">
        <v>511.59474161378057</v>
      </c>
      <c r="DF10" s="8">
        <v>512.27833182230279</v>
      </c>
      <c r="DG10" s="8">
        <v>532.91749773345418</v>
      </c>
      <c r="DH10" s="8">
        <v>569.93653671804168</v>
      </c>
      <c r="DI10" s="8">
        <v>619.6010879419764</v>
      </c>
      <c r="DJ10" s="8">
        <v>427.60743427017223</v>
      </c>
      <c r="DK10" s="8">
        <v>423.95557570262918</v>
      </c>
      <c r="DL10" s="8">
        <v>420.94288304623751</v>
      </c>
      <c r="DM10" s="8">
        <v>332.94922937443334</v>
      </c>
      <c r="DN10" s="8">
        <v>260.96826835902084</v>
      </c>
      <c r="DO10" s="8">
        <v>254.96826835902084</v>
      </c>
      <c r="DP10" s="8">
        <v>244.63916591115139</v>
      </c>
      <c r="DQ10" s="8">
        <v>232.28467815049865</v>
      </c>
      <c r="DR10" s="8">
        <v>207.97461468721667</v>
      </c>
      <c r="DS10" s="8">
        <v>211.62012692656393</v>
      </c>
      <c r="DT10" s="8">
        <v>161.9809610154125</v>
      </c>
      <c r="DU10" s="8">
        <v>113.64551223934724</v>
      </c>
      <c r="DV10" s="8">
        <v>457.56300997280147</v>
      </c>
      <c r="DW10" s="8">
        <f t="shared" si="0"/>
        <v>41169.036264732538</v>
      </c>
      <c r="DX10" s="8">
        <f t="shared" si="1"/>
        <v>16971.087941976428</v>
      </c>
      <c r="DY10" s="8">
        <f t="shared" si="2"/>
        <v>14374.679057116951</v>
      </c>
      <c r="DZ10" s="8">
        <f t="shared" si="3"/>
        <v>8739.6935630099724</v>
      </c>
    </row>
    <row r="11" spans="1:130" x14ac:dyDescent="0.2">
      <c r="A11" t="s">
        <v>137</v>
      </c>
      <c r="B11" t="s">
        <v>148</v>
      </c>
      <c r="C11" t="s">
        <v>149</v>
      </c>
      <c r="D11" s="8">
        <f>SUM(Table325[[#This Row],[0]:[90]])</f>
        <v>50799</v>
      </c>
      <c r="E11" s="8">
        <f>SUM(Table325[[#This Row],[0]:[15]])</f>
        <v>8873</v>
      </c>
      <c r="F11" s="8">
        <f>SUM(Table325[[#This Row],[16]:[64]])</f>
        <v>31450</v>
      </c>
      <c r="G11" s="8">
        <f>SUM(Table325[[#This Row],[65]:[90]])</f>
        <v>10476</v>
      </c>
      <c r="H11" s="8">
        <f>SUM(Table325[[#This Row],[85]:[90]])</f>
        <v>1265</v>
      </c>
      <c r="I11" s="8">
        <f>SUM(Table325[[#This Row],[0]:[17]])</f>
        <v>10081</v>
      </c>
      <c r="J11" s="8">
        <f>SUM(Table325[[#This Row],[18]:[64]])</f>
        <v>30242</v>
      </c>
      <c r="K11" s="8">
        <f>SUM(Table325[[#This Row],[0]:[4]])</f>
        <v>2414</v>
      </c>
      <c r="L11" s="8">
        <f>SUM(Table325[[#This Row],[5]:[15]])</f>
        <v>6459</v>
      </c>
      <c r="M11" s="8">
        <f>SUM(Table325[[#This Row],[16]:[24]])</f>
        <v>5143</v>
      </c>
      <c r="N11" s="8">
        <f>SUM(Table325[[#This Row],[25]:[49]])</f>
        <v>15469</v>
      </c>
      <c r="O11" s="8">
        <f>SUM(Table325[[#This Row],[50]:[64]])</f>
        <v>10838</v>
      </c>
      <c r="P11" s="8">
        <f>SUM(Table325[[#This Row],[65]:[74]])</f>
        <v>5685</v>
      </c>
      <c r="Q11" s="8">
        <f>SUM(Table325[[#This Row],[75]:[84]])</f>
        <v>3526</v>
      </c>
      <c r="R11" s="8">
        <f>SUM(Table325[[#This Row],[5]:[9]])</f>
        <v>2763</v>
      </c>
      <c r="S11" s="8">
        <f>SUM(Table325[[#This Row],[10]:[14]])</f>
        <v>3058</v>
      </c>
      <c r="T11" s="8">
        <f>SUM(Table325[[#This Row],[15]:[19]])</f>
        <v>3047</v>
      </c>
      <c r="U11" s="8">
        <f>SUM(Table325[[#This Row],[20]:[24]])</f>
        <v>2734</v>
      </c>
      <c r="V11" s="8">
        <f>SUM(Table325[[#This Row],[25]:[29]])</f>
        <v>2828</v>
      </c>
      <c r="W11" s="8">
        <f>SUM(Table325[[#This Row],[30]:[34]])</f>
        <v>3214</v>
      </c>
      <c r="X11" s="8">
        <f>SUM(Table325[[#This Row],[35]:[39]])</f>
        <v>3297</v>
      </c>
      <c r="Y11" s="8">
        <f>SUM(Table325[[#This Row],[40]:[44]])</f>
        <v>3296</v>
      </c>
      <c r="Z11" s="8">
        <f>SUM(Table325[[#This Row],[45]:[49]])</f>
        <v>2834</v>
      </c>
      <c r="AA11" s="8">
        <f>SUM(Table325[[#This Row],[50]:[54]])</f>
        <v>3369</v>
      </c>
      <c r="AB11" s="8">
        <f>SUM(Table325[[#This Row],[55]:[59]])</f>
        <v>3783</v>
      </c>
      <c r="AC11" s="8">
        <f>SUM(Table325[[#This Row],[60]:[64]])</f>
        <v>3686</v>
      </c>
      <c r="AD11" s="8">
        <f>SUM(Table325[[#This Row],[65]:[69]])</f>
        <v>3217</v>
      </c>
      <c r="AE11" s="8">
        <f>SUM(Table325[[#This Row],[70]:[74]])</f>
        <v>2468</v>
      </c>
      <c r="AF11" s="8">
        <f>SUM(Table325[[#This Row],[75]:[79]])</f>
        <v>2198</v>
      </c>
      <c r="AG11" s="8">
        <f>SUM(Table325[[#This Row],[80]:[84]])</f>
        <v>1328</v>
      </c>
      <c r="AH11" s="8">
        <f>SUM(Table325[[#This Row],[85]:[89]])</f>
        <v>855</v>
      </c>
      <c r="AI11" s="8">
        <f>Table325[[#This Row],[90]]</f>
        <v>410</v>
      </c>
      <c r="AJ11" s="8">
        <v>487</v>
      </c>
      <c r="AK11" s="8">
        <v>426</v>
      </c>
      <c r="AL11" s="8">
        <v>486</v>
      </c>
      <c r="AM11" s="8">
        <v>507</v>
      </c>
      <c r="AN11" s="8">
        <v>508</v>
      </c>
      <c r="AO11" s="8">
        <v>536</v>
      </c>
      <c r="AP11" s="8">
        <v>534</v>
      </c>
      <c r="AQ11" s="8">
        <v>523</v>
      </c>
      <c r="AR11" s="8">
        <v>611</v>
      </c>
      <c r="AS11" s="8">
        <v>559</v>
      </c>
      <c r="AT11" s="8">
        <v>561</v>
      </c>
      <c r="AU11" s="8">
        <v>630</v>
      </c>
      <c r="AV11" s="8">
        <v>598</v>
      </c>
      <c r="AW11" s="8">
        <v>662</v>
      </c>
      <c r="AX11" s="8">
        <v>607</v>
      </c>
      <c r="AY11" s="8">
        <v>638</v>
      </c>
      <c r="AZ11" s="8">
        <v>626</v>
      </c>
      <c r="BA11" s="8">
        <v>582</v>
      </c>
      <c r="BB11" s="8">
        <v>587</v>
      </c>
      <c r="BC11" s="8">
        <v>614</v>
      </c>
      <c r="BD11" s="8">
        <v>670</v>
      </c>
      <c r="BE11" s="8">
        <v>634</v>
      </c>
      <c r="BF11" s="8">
        <v>519</v>
      </c>
      <c r="BG11" s="8">
        <v>459</v>
      </c>
      <c r="BH11" s="8">
        <v>452</v>
      </c>
      <c r="BI11" s="8">
        <v>546</v>
      </c>
      <c r="BJ11" s="8">
        <v>537</v>
      </c>
      <c r="BK11" s="8">
        <v>546</v>
      </c>
      <c r="BL11" s="8">
        <v>572</v>
      </c>
      <c r="BM11" s="8">
        <v>627</v>
      </c>
      <c r="BN11" s="8">
        <v>578</v>
      </c>
      <c r="BO11" s="8">
        <v>645</v>
      </c>
      <c r="BP11" s="8">
        <v>653</v>
      </c>
      <c r="BQ11" s="8">
        <v>673</v>
      </c>
      <c r="BR11" s="8">
        <v>665</v>
      </c>
      <c r="BS11" s="8">
        <v>620</v>
      </c>
      <c r="BT11" s="8">
        <v>682</v>
      </c>
      <c r="BU11" s="8">
        <v>699</v>
      </c>
      <c r="BV11" s="8">
        <v>651</v>
      </c>
      <c r="BW11" s="8">
        <v>645</v>
      </c>
      <c r="BX11" s="8">
        <v>659</v>
      </c>
      <c r="BY11" s="8">
        <v>654</v>
      </c>
      <c r="BZ11" s="8">
        <v>649</v>
      </c>
      <c r="CA11" s="8">
        <v>651</v>
      </c>
      <c r="CB11" s="8">
        <v>683</v>
      </c>
      <c r="CC11" s="8">
        <v>642</v>
      </c>
      <c r="CD11" s="8">
        <v>546</v>
      </c>
      <c r="CE11" s="8">
        <v>551</v>
      </c>
      <c r="CF11" s="8">
        <v>566</v>
      </c>
      <c r="CG11" s="8">
        <v>529</v>
      </c>
      <c r="CH11" s="8">
        <v>607</v>
      </c>
      <c r="CI11" s="8">
        <v>636</v>
      </c>
      <c r="CJ11" s="8">
        <v>709</v>
      </c>
      <c r="CK11" s="8">
        <v>724</v>
      </c>
      <c r="CL11" s="8">
        <v>693</v>
      </c>
      <c r="CM11" s="8">
        <v>734</v>
      </c>
      <c r="CN11" s="8">
        <v>756</v>
      </c>
      <c r="CO11" s="8">
        <v>736</v>
      </c>
      <c r="CP11" s="8">
        <v>758</v>
      </c>
      <c r="CQ11" s="8">
        <v>799</v>
      </c>
      <c r="CR11" s="8">
        <v>766</v>
      </c>
      <c r="CS11" s="8">
        <v>745</v>
      </c>
      <c r="CT11" s="8">
        <v>737</v>
      </c>
      <c r="CU11" s="8">
        <v>747</v>
      </c>
      <c r="CV11" s="8">
        <v>691</v>
      </c>
      <c r="CW11" s="8">
        <v>709</v>
      </c>
      <c r="CX11" s="8">
        <v>704</v>
      </c>
      <c r="CY11" s="8">
        <v>593</v>
      </c>
      <c r="CZ11" s="8">
        <v>613</v>
      </c>
      <c r="DA11" s="8">
        <v>598</v>
      </c>
      <c r="DB11" s="8">
        <v>573</v>
      </c>
      <c r="DC11" s="8">
        <v>508</v>
      </c>
      <c r="DD11" s="8">
        <v>424</v>
      </c>
      <c r="DE11" s="8">
        <v>493</v>
      </c>
      <c r="DF11" s="8">
        <v>470</v>
      </c>
      <c r="DG11" s="8">
        <v>480</v>
      </c>
      <c r="DH11" s="8">
        <v>452</v>
      </c>
      <c r="DI11" s="8">
        <v>510</v>
      </c>
      <c r="DJ11" s="8">
        <v>365</v>
      </c>
      <c r="DK11" s="8">
        <v>391</v>
      </c>
      <c r="DL11" s="8">
        <v>367</v>
      </c>
      <c r="DM11" s="8">
        <v>274</v>
      </c>
      <c r="DN11" s="8">
        <v>238</v>
      </c>
      <c r="DO11" s="8">
        <v>235</v>
      </c>
      <c r="DP11" s="8">
        <v>214</v>
      </c>
      <c r="DQ11" s="8">
        <v>207</v>
      </c>
      <c r="DR11" s="8">
        <v>193</v>
      </c>
      <c r="DS11" s="8">
        <v>182</v>
      </c>
      <c r="DT11" s="8">
        <v>133</v>
      </c>
      <c r="DU11" s="8">
        <v>140</v>
      </c>
      <c r="DV11" s="8">
        <v>410</v>
      </c>
      <c r="DW11" s="8">
        <f t="shared" si="0"/>
        <v>31450</v>
      </c>
      <c r="DX11" s="8">
        <f t="shared" si="1"/>
        <v>3935</v>
      </c>
      <c r="DY11" s="8">
        <f t="shared" si="2"/>
        <v>15469</v>
      </c>
      <c r="DZ11" s="8">
        <f t="shared" si="3"/>
        <v>10838</v>
      </c>
    </row>
    <row r="12" spans="1:130" x14ac:dyDescent="0.2">
      <c r="A12" t="s">
        <v>137</v>
      </c>
      <c r="B12" t="s">
        <v>150</v>
      </c>
      <c r="C12" t="s">
        <v>151</v>
      </c>
      <c r="D12" s="8">
        <f>SUM(Table325[[#This Row],[0]:[90]])</f>
        <v>53055</v>
      </c>
      <c r="E12" s="8">
        <f>SUM(Table325[[#This Row],[0]:[15]])</f>
        <v>9372</v>
      </c>
      <c r="F12" s="8">
        <f>SUM(Table325[[#This Row],[16]:[64]])</f>
        <v>32445</v>
      </c>
      <c r="G12" s="8">
        <f>SUM(Table325[[#This Row],[65]:[90]])</f>
        <v>11238</v>
      </c>
      <c r="H12" s="8">
        <f>SUM(Table325[[#This Row],[85]:[90]])</f>
        <v>1265</v>
      </c>
      <c r="I12" s="8">
        <f>SUM(Table325[[#This Row],[0]:[17]])</f>
        <v>10615</v>
      </c>
      <c r="J12" s="8">
        <f>SUM(Table325[[#This Row],[18]:[64]])</f>
        <v>31202</v>
      </c>
      <c r="K12" s="8">
        <f>SUM(Table325[[#This Row],[0]:[4]])</f>
        <v>2665</v>
      </c>
      <c r="L12" s="8">
        <f>SUM(Table325[[#This Row],[5]:[15]])</f>
        <v>6707</v>
      </c>
      <c r="M12" s="8">
        <f>SUM(Table325[[#This Row],[16]:[24]])</f>
        <v>5429</v>
      </c>
      <c r="N12" s="8">
        <f>SUM(Table325[[#This Row],[25]:[49]])</f>
        <v>15671</v>
      </c>
      <c r="O12" s="8">
        <f>SUM(Table325[[#This Row],[50]:[64]])</f>
        <v>11345</v>
      </c>
      <c r="P12" s="8">
        <f>SUM(Table325[[#This Row],[65]:[74]])</f>
        <v>6150</v>
      </c>
      <c r="Q12" s="8">
        <f>SUM(Table325[[#This Row],[75]:[84]])</f>
        <v>3823</v>
      </c>
      <c r="R12" s="8">
        <f>SUM(Table325[[#This Row],[5]:[9]])</f>
        <v>2950</v>
      </c>
      <c r="S12" s="8">
        <f>SUM(Table325[[#This Row],[10]:[14]])</f>
        <v>3177</v>
      </c>
      <c r="T12" s="8">
        <f>SUM(Table325[[#This Row],[15]:[19]])</f>
        <v>3010</v>
      </c>
      <c r="U12" s="8">
        <f>SUM(Table325[[#This Row],[20]:[24]])</f>
        <v>2999</v>
      </c>
      <c r="V12" s="8">
        <f>SUM(Table325[[#This Row],[25]:[29]])</f>
        <v>3071</v>
      </c>
      <c r="W12" s="8">
        <f>SUM(Table325[[#This Row],[30]:[34]])</f>
        <v>3278</v>
      </c>
      <c r="X12" s="8">
        <f>SUM(Table325[[#This Row],[35]:[39]])</f>
        <v>3325</v>
      </c>
      <c r="Y12" s="8">
        <f>SUM(Table325[[#This Row],[40]:[44]])</f>
        <v>3116</v>
      </c>
      <c r="Z12" s="8">
        <f>SUM(Table325[[#This Row],[45]:[49]])</f>
        <v>2881</v>
      </c>
      <c r="AA12" s="8">
        <f>SUM(Table325[[#This Row],[50]:[54]])</f>
        <v>3380</v>
      </c>
      <c r="AB12" s="8">
        <f>SUM(Table325[[#This Row],[55]:[59]])</f>
        <v>4131</v>
      </c>
      <c r="AC12" s="8">
        <f>SUM(Table325[[#This Row],[60]:[64]])</f>
        <v>3834</v>
      </c>
      <c r="AD12" s="8">
        <f>SUM(Table325[[#This Row],[65]:[69]])</f>
        <v>3427</v>
      </c>
      <c r="AE12" s="8">
        <f>SUM(Table325[[#This Row],[70]:[74]])</f>
        <v>2723</v>
      </c>
      <c r="AF12" s="8">
        <f>SUM(Table325[[#This Row],[75]:[79]])</f>
        <v>2347</v>
      </c>
      <c r="AG12" s="8">
        <f>SUM(Table325[[#This Row],[80]:[84]])</f>
        <v>1476</v>
      </c>
      <c r="AH12" s="8">
        <f>SUM(Table325[[#This Row],[85]:[89]])</f>
        <v>834</v>
      </c>
      <c r="AI12" s="8">
        <f>Table325[[#This Row],[90]]</f>
        <v>431</v>
      </c>
      <c r="AJ12" s="8">
        <v>527</v>
      </c>
      <c r="AK12" s="8">
        <v>510</v>
      </c>
      <c r="AL12" s="8">
        <v>543</v>
      </c>
      <c r="AM12" s="8">
        <v>525</v>
      </c>
      <c r="AN12" s="8">
        <v>560</v>
      </c>
      <c r="AO12" s="8">
        <v>569</v>
      </c>
      <c r="AP12" s="8">
        <v>573</v>
      </c>
      <c r="AQ12" s="8">
        <v>602</v>
      </c>
      <c r="AR12" s="8">
        <v>637</v>
      </c>
      <c r="AS12" s="8">
        <v>569</v>
      </c>
      <c r="AT12" s="8">
        <v>611</v>
      </c>
      <c r="AU12" s="8">
        <v>650</v>
      </c>
      <c r="AV12" s="8">
        <v>636</v>
      </c>
      <c r="AW12" s="8">
        <v>652</v>
      </c>
      <c r="AX12" s="8">
        <v>628</v>
      </c>
      <c r="AY12" s="8">
        <v>580</v>
      </c>
      <c r="AZ12" s="8">
        <v>638</v>
      </c>
      <c r="BA12" s="8">
        <v>605</v>
      </c>
      <c r="BB12" s="8">
        <v>579</v>
      </c>
      <c r="BC12" s="8">
        <v>608</v>
      </c>
      <c r="BD12" s="8">
        <v>696</v>
      </c>
      <c r="BE12" s="8">
        <v>710</v>
      </c>
      <c r="BF12" s="8">
        <v>604</v>
      </c>
      <c r="BG12" s="8">
        <v>495</v>
      </c>
      <c r="BH12" s="8">
        <v>494</v>
      </c>
      <c r="BI12" s="8">
        <v>570</v>
      </c>
      <c r="BJ12" s="8">
        <v>608</v>
      </c>
      <c r="BK12" s="8">
        <v>645</v>
      </c>
      <c r="BL12" s="8">
        <v>642</v>
      </c>
      <c r="BM12" s="8">
        <v>606</v>
      </c>
      <c r="BN12" s="8">
        <v>621</v>
      </c>
      <c r="BO12" s="8">
        <v>654</v>
      </c>
      <c r="BP12" s="8">
        <v>657</v>
      </c>
      <c r="BQ12" s="8">
        <v>704</v>
      </c>
      <c r="BR12" s="8">
        <v>642</v>
      </c>
      <c r="BS12" s="8">
        <v>633</v>
      </c>
      <c r="BT12" s="8">
        <v>678</v>
      </c>
      <c r="BU12" s="8">
        <v>655</v>
      </c>
      <c r="BV12" s="8">
        <v>693</v>
      </c>
      <c r="BW12" s="8">
        <v>666</v>
      </c>
      <c r="BX12" s="8">
        <v>644</v>
      </c>
      <c r="BY12" s="8">
        <v>622</v>
      </c>
      <c r="BZ12" s="8">
        <v>612</v>
      </c>
      <c r="CA12" s="8">
        <v>623</v>
      </c>
      <c r="CB12" s="8">
        <v>615</v>
      </c>
      <c r="CC12" s="8">
        <v>604</v>
      </c>
      <c r="CD12" s="8">
        <v>582</v>
      </c>
      <c r="CE12" s="8">
        <v>543</v>
      </c>
      <c r="CF12" s="8">
        <v>566</v>
      </c>
      <c r="CG12" s="8">
        <v>586</v>
      </c>
      <c r="CH12" s="8">
        <v>593</v>
      </c>
      <c r="CI12" s="8">
        <v>625</v>
      </c>
      <c r="CJ12" s="8">
        <v>693</v>
      </c>
      <c r="CK12" s="8">
        <v>781</v>
      </c>
      <c r="CL12" s="8">
        <v>688</v>
      </c>
      <c r="CM12" s="8">
        <v>810</v>
      </c>
      <c r="CN12" s="8">
        <v>794</v>
      </c>
      <c r="CO12" s="8">
        <v>857</v>
      </c>
      <c r="CP12" s="8">
        <v>819</v>
      </c>
      <c r="CQ12" s="8">
        <v>851</v>
      </c>
      <c r="CR12" s="8">
        <v>788</v>
      </c>
      <c r="CS12" s="8">
        <v>797</v>
      </c>
      <c r="CT12" s="8">
        <v>800</v>
      </c>
      <c r="CU12" s="8">
        <v>751</v>
      </c>
      <c r="CV12" s="8">
        <v>698</v>
      </c>
      <c r="CW12" s="8">
        <v>824</v>
      </c>
      <c r="CX12" s="8">
        <v>666</v>
      </c>
      <c r="CY12" s="8">
        <v>680</v>
      </c>
      <c r="CZ12" s="8">
        <v>647</v>
      </c>
      <c r="DA12" s="8">
        <v>610</v>
      </c>
      <c r="DB12" s="8">
        <v>640</v>
      </c>
      <c r="DC12" s="8">
        <v>543</v>
      </c>
      <c r="DD12" s="8">
        <v>510</v>
      </c>
      <c r="DE12" s="8">
        <v>545</v>
      </c>
      <c r="DF12" s="8">
        <v>485</v>
      </c>
      <c r="DG12" s="8">
        <v>517</v>
      </c>
      <c r="DH12" s="8">
        <v>524</v>
      </c>
      <c r="DI12" s="8">
        <v>457</v>
      </c>
      <c r="DJ12" s="8">
        <v>443</v>
      </c>
      <c r="DK12" s="8">
        <v>406</v>
      </c>
      <c r="DL12" s="8">
        <v>385</v>
      </c>
      <c r="DM12" s="8">
        <v>301</v>
      </c>
      <c r="DN12" s="8">
        <v>306</v>
      </c>
      <c r="DO12" s="8">
        <v>262</v>
      </c>
      <c r="DP12" s="8">
        <v>222</v>
      </c>
      <c r="DQ12" s="8">
        <v>220</v>
      </c>
      <c r="DR12" s="8">
        <v>177</v>
      </c>
      <c r="DS12" s="8">
        <v>154</v>
      </c>
      <c r="DT12" s="8">
        <v>161</v>
      </c>
      <c r="DU12" s="8">
        <v>122</v>
      </c>
      <c r="DV12" s="8">
        <v>431</v>
      </c>
      <c r="DW12" s="8">
        <f t="shared" si="0"/>
        <v>32445</v>
      </c>
      <c r="DX12" s="8">
        <f t="shared" si="1"/>
        <v>4186</v>
      </c>
      <c r="DY12" s="8">
        <f t="shared" si="2"/>
        <v>15671</v>
      </c>
      <c r="DZ12" s="8">
        <f t="shared" si="3"/>
        <v>11345</v>
      </c>
    </row>
    <row r="13" spans="1:130" x14ac:dyDescent="0.2">
      <c r="A13" t="s">
        <v>137</v>
      </c>
      <c r="B13" t="s">
        <v>152</v>
      </c>
      <c r="C13" t="s">
        <v>153</v>
      </c>
      <c r="D13" s="8">
        <f>SUM(Table325[[#This Row],[0]:[90]])</f>
        <v>59147.293063442463</v>
      </c>
      <c r="E13" s="8">
        <f>SUM(Table325[[#This Row],[0]:[15]])</f>
        <v>10043.771024974052</v>
      </c>
      <c r="F13" s="8">
        <f>SUM(Table325[[#This Row],[16]:[64]])</f>
        <v>35828.173558261675</v>
      </c>
      <c r="G13" s="8">
        <f>SUM(Table325[[#This Row],[65]:[90]])</f>
        <v>13275.348480206732</v>
      </c>
      <c r="H13" s="8">
        <f>SUM(Table325[[#This Row],[85]:[90]])</f>
        <v>1387.2836281054799</v>
      </c>
      <c r="I13" s="8">
        <f>SUM(Table325[[#This Row],[0]:[17]])</f>
        <v>11361.999515959449</v>
      </c>
      <c r="J13" s="8">
        <f>SUM(Table325[[#This Row],[18]:[64]])</f>
        <v>34509.945067276283</v>
      </c>
      <c r="K13" s="8">
        <f>SUM(Table325[[#This Row],[0]:[4]])</f>
        <v>2755.1169059704753</v>
      </c>
      <c r="L13" s="8">
        <f>SUM(Table325[[#This Row],[5]:[15]])</f>
        <v>7288.6541190035769</v>
      </c>
      <c r="M13" s="8">
        <f>SUM(Table325[[#This Row],[16]:[24]])</f>
        <v>5682.4396389235317</v>
      </c>
      <c r="N13" s="8">
        <f>SUM(Table325[[#This Row],[25]:[49]])</f>
        <v>17285.274431408507</v>
      </c>
      <c r="O13" s="8">
        <f>SUM(Table325[[#This Row],[50]:[64]])</f>
        <v>12860.459487929626</v>
      </c>
      <c r="P13" s="8">
        <f>SUM(Table325[[#This Row],[65]:[74]])</f>
        <v>7207.0333011007051</v>
      </c>
      <c r="Q13" s="8">
        <f>SUM(Table325[[#This Row],[75]:[84]])</f>
        <v>4681.0315510005457</v>
      </c>
      <c r="R13" s="8">
        <f>SUM(Table325[[#This Row],[5]:[9]])</f>
        <v>3116.5717394096746</v>
      </c>
      <c r="S13" s="8">
        <f>SUM(Table325[[#This Row],[10]:[14]])</f>
        <v>3519.4611451457354</v>
      </c>
      <c r="T13" s="8">
        <f>SUM(Table325[[#This Row],[15]:[19]])</f>
        <v>3247.3157469553284</v>
      </c>
      <c r="U13" s="8">
        <f>SUM(Table325[[#This Row],[20]:[24]])</f>
        <v>3087.7451264163715</v>
      </c>
      <c r="V13" s="8">
        <f>SUM(Table325[[#This Row],[25]:[29]])</f>
        <v>2936.2879514392766</v>
      </c>
      <c r="W13" s="8">
        <f>SUM(Table325[[#This Row],[30]:[34]])</f>
        <v>3451.6770414871326</v>
      </c>
      <c r="X13" s="8">
        <f>SUM(Table325[[#This Row],[35]:[39]])</f>
        <v>3813.6228959998425</v>
      </c>
      <c r="Y13" s="8">
        <f>SUM(Table325[[#This Row],[40]:[44]])</f>
        <v>3671.8498365417036</v>
      </c>
      <c r="Z13" s="8">
        <f>SUM(Table325[[#This Row],[45]:[49]])</f>
        <v>3411.8367059405527</v>
      </c>
      <c r="AA13" s="8">
        <f>SUM(Table325[[#This Row],[50]:[54]])</f>
        <v>4025.3714268298518</v>
      </c>
      <c r="AB13" s="8">
        <f>SUM(Table325[[#This Row],[55]:[59]])</f>
        <v>4547.7774287195725</v>
      </c>
      <c r="AC13" s="8">
        <f>SUM(Table325[[#This Row],[60]:[64]])</f>
        <v>4287.310632380204</v>
      </c>
      <c r="AD13" s="8">
        <f>SUM(Table325[[#This Row],[65]:[69]])</f>
        <v>3876.6939931207016</v>
      </c>
      <c r="AE13" s="8">
        <f>SUM(Table325[[#This Row],[70]:[74]])</f>
        <v>3330.3393079800044</v>
      </c>
      <c r="AF13" s="8">
        <f>SUM(Table325[[#This Row],[75]:[79]])</f>
        <v>2920.7404107870716</v>
      </c>
      <c r="AG13" s="8">
        <f>SUM(Table325[[#This Row],[80]:[84]])</f>
        <v>1760.2911402134744</v>
      </c>
      <c r="AH13" s="8">
        <f>SUM(Table325[[#This Row],[85]:[89]])</f>
        <v>964.83093691497379</v>
      </c>
      <c r="AI13" s="8">
        <f>Table325[[#This Row],[90]]</f>
        <v>422.45269119050607</v>
      </c>
      <c r="AJ13" s="8">
        <v>540.75515671832409</v>
      </c>
      <c r="AK13" s="8">
        <v>506.83059322928165</v>
      </c>
      <c r="AL13" s="8">
        <v>515.72853503918623</v>
      </c>
      <c r="AM13" s="8">
        <v>588.81036544877838</v>
      </c>
      <c r="AN13" s="8">
        <v>602.99225553490487</v>
      </c>
      <c r="AO13" s="8">
        <v>576.37597579694375</v>
      </c>
      <c r="AP13" s="8">
        <v>574.8905572337718</v>
      </c>
      <c r="AQ13" s="8">
        <v>627.8860897239374</v>
      </c>
      <c r="AR13" s="8">
        <v>653.44339657581179</v>
      </c>
      <c r="AS13" s="8">
        <v>683.97572007921008</v>
      </c>
      <c r="AT13" s="8">
        <v>709.73435318896531</v>
      </c>
      <c r="AU13" s="8">
        <v>688.40173403650874</v>
      </c>
      <c r="AV13" s="8">
        <v>732.39207960633621</v>
      </c>
      <c r="AW13" s="8">
        <v>683.78055506892667</v>
      </c>
      <c r="AX13" s="8">
        <v>705.15242324499843</v>
      </c>
      <c r="AY13" s="8">
        <v>652.62123444816723</v>
      </c>
      <c r="AZ13" s="8">
        <v>666.81731837860889</v>
      </c>
      <c r="BA13" s="8">
        <v>651.411172606788</v>
      </c>
      <c r="BB13" s="8">
        <v>648.76764003373216</v>
      </c>
      <c r="BC13" s="8">
        <v>627.69838148803183</v>
      </c>
      <c r="BD13" s="8">
        <v>748.56609784247394</v>
      </c>
      <c r="BE13" s="8">
        <v>767.36199788600595</v>
      </c>
      <c r="BF13" s="8">
        <v>558.88261325902226</v>
      </c>
      <c r="BG13" s="8">
        <v>496.79554044850653</v>
      </c>
      <c r="BH13" s="8">
        <v>516.13887698036297</v>
      </c>
      <c r="BI13" s="8">
        <v>563.91220777898059</v>
      </c>
      <c r="BJ13" s="8">
        <v>576.0691867148762</v>
      </c>
      <c r="BK13" s="8">
        <v>612.16960628037282</v>
      </c>
      <c r="BL13" s="8">
        <v>574.19777803562579</v>
      </c>
      <c r="BM13" s="8">
        <v>609.93917262942114</v>
      </c>
      <c r="BN13" s="8">
        <v>626.27903269636226</v>
      </c>
      <c r="BO13" s="8">
        <v>648.92838341919719</v>
      </c>
      <c r="BP13" s="8">
        <v>718.78332847357706</v>
      </c>
      <c r="BQ13" s="8">
        <v>721.50910653183587</v>
      </c>
      <c r="BR13" s="8">
        <v>736.17719036616018</v>
      </c>
      <c r="BS13" s="8">
        <v>783.07244731989829</v>
      </c>
      <c r="BT13" s="8">
        <v>772.35574801644043</v>
      </c>
      <c r="BU13" s="8">
        <v>743.44559423160638</v>
      </c>
      <c r="BV13" s="8">
        <v>782.54338442152198</v>
      </c>
      <c r="BW13" s="8">
        <v>732.20572201037544</v>
      </c>
      <c r="BX13" s="8">
        <v>674.73002970820005</v>
      </c>
      <c r="BY13" s="8">
        <v>756.24099065104372</v>
      </c>
      <c r="BZ13" s="8">
        <v>774.27519641596894</v>
      </c>
      <c r="CA13" s="8">
        <v>756.07095272436857</v>
      </c>
      <c r="CB13" s="8">
        <v>710.53266704212206</v>
      </c>
      <c r="CC13" s="8">
        <v>796.96606564903766</v>
      </c>
      <c r="CD13" s="8">
        <v>649.92107067388849</v>
      </c>
      <c r="CE13" s="8">
        <v>656.13858928964567</v>
      </c>
      <c r="CF13" s="8">
        <v>668.82845105407239</v>
      </c>
      <c r="CG13" s="8">
        <v>639.9825292739082</v>
      </c>
      <c r="CH13" s="8">
        <v>680.49221140763132</v>
      </c>
      <c r="CI13" s="8">
        <v>821.04505074967119</v>
      </c>
      <c r="CJ13" s="8">
        <v>821.92085481399522</v>
      </c>
      <c r="CK13" s="8">
        <v>895.89572780387118</v>
      </c>
      <c r="CL13" s="8">
        <v>806.01758205468343</v>
      </c>
      <c r="CM13" s="8">
        <v>908.25808521141846</v>
      </c>
      <c r="CN13" s="8">
        <v>879.54551024649243</v>
      </c>
      <c r="CO13" s="8">
        <v>925.15454906996899</v>
      </c>
      <c r="CP13" s="8">
        <v>910.45544817143343</v>
      </c>
      <c r="CQ13" s="8">
        <v>924.36383602025921</v>
      </c>
      <c r="CR13" s="8">
        <v>909.35355036064584</v>
      </c>
      <c r="CS13" s="8">
        <v>874.84797584779471</v>
      </c>
      <c r="CT13" s="8">
        <v>870.27881690995332</v>
      </c>
      <c r="CU13" s="8">
        <v>830.22310455540423</v>
      </c>
      <c r="CV13" s="8">
        <v>802.60718470640552</v>
      </c>
      <c r="CW13" s="8">
        <v>815.82383988258982</v>
      </c>
      <c r="CX13" s="8">
        <v>770.79028169734431</v>
      </c>
      <c r="CY13" s="8">
        <v>793.26590187475881</v>
      </c>
      <c r="CZ13" s="8">
        <v>742.18571008976539</v>
      </c>
      <c r="DA13" s="8">
        <v>754.62825957624295</v>
      </c>
      <c r="DB13" s="8">
        <v>671.94726063323992</v>
      </c>
      <c r="DC13" s="8">
        <v>690.9788369490999</v>
      </c>
      <c r="DD13" s="8">
        <v>639.5636122755094</v>
      </c>
      <c r="DE13" s="8">
        <v>677.86451130348951</v>
      </c>
      <c r="DF13" s="8">
        <v>649.98508681866531</v>
      </c>
      <c r="DG13" s="8">
        <v>643.69355445665622</v>
      </c>
      <c r="DH13" s="8">
        <v>625.90687690305754</v>
      </c>
      <c r="DI13" s="8">
        <v>685.8395283224346</v>
      </c>
      <c r="DJ13" s="8">
        <v>474.44772005657694</v>
      </c>
      <c r="DK13" s="8">
        <v>490.85273104834641</v>
      </c>
      <c r="DL13" s="8">
        <v>459.29790991040511</v>
      </c>
      <c r="DM13" s="8">
        <v>382.95677103434326</v>
      </c>
      <c r="DN13" s="8">
        <v>334.49655131211955</v>
      </c>
      <c r="DO13" s="8">
        <v>301.27101689078859</v>
      </c>
      <c r="DP13" s="8">
        <v>282.26889106581808</v>
      </c>
      <c r="DQ13" s="8">
        <v>225.39748238656753</v>
      </c>
      <c r="DR13" s="8">
        <v>228.69987615704579</v>
      </c>
      <c r="DS13" s="8">
        <v>212.68915877764587</v>
      </c>
      <c r="DT13" s="8">
        <v>151.97501701894512</v>
      </c>
      <c r="DU13" s="8">
        <v>146.06940257476944</v>
      </c>
      <c r="DV13" s="8">
        <v>422.45269119050607</v>
      </c>
      <c r="DW13" s="8">
        <f t="shared" si="0"/>
        <v>35828.173558261675</v>
      </c>
      <c r="DX13" s="8">
        <f t="shared" si="1"/>
        <v>4364.2111479381365</v>
      </c>
      <c r="DY13" s="8">
        <f t="shared" si="2"/>
        <v>17285.274431408507</v>
      </c>
      <c r="DZ13" s="8">
        <f t="shared" si="3"/>
        <v>12860.459487929626</v>
      </c>
    </row>
    <row r="14" spans="1:130" x14ac:dyDescent="0.2">
      <c r="A14" t="s">
        <v>137</v>
      </c>
      <c r="B14" t="s">
        <v>154</v>
      </c>
      <c r="C14" t="s">
        <v>155</v>
      </c>
      <c r="D14" s="8">
        <f>SUM(Table325[[#This Row],[0]:[90]])</f>
        <v>55297.982969195007</v>
      </c>
      <c r="E14" s="8">
        <f>SUM(Table325[[#This Row],[0]:[15]])</f>
        <v>9711.8493811896078</v>
      </c>
      <c r="F14" s="8">
        <f>SUM(Table325[[#This Row],[16]:[64]])</f>
        <v>34090.31719623947</v>
      </c>
      <c r="G14" s="8">
        <f>SUM(Table325[[#This Row],[65]:[90]])</f>
        <v>11495.816391765931</v>
      </c>
      <c r="H14" s="8">
        <f>SUM(Table325[[#This Row],[85]:[90]])</f>
        <v>1197.3449408962304</v>
      </c>
      <c r="I14" s="8">
        <f>SUM(Table325[[#This Row],[0]:[17]])</f>
        <v>10949.079275025804</v>
      </c>
      <c r="J14" s="8">
        <f>SUM(Table325[[#This Row],[18]:[64]])</f>
        <v>32853.087302403263</v>
      </c>
      <c r="K14" s="8">
        <f>SUM(Table325[[#This Row],[0]:[4]])</f>
        <v>2940.0352072337196</v>
      </c>
      <c r="L14" s="8">
        <f>SUM(Table325[[#This Row],[5]:[15]])</f>
        <v>6771.8141739558869</v>
      </c>
      <c r="M14" s="8">
        <f>SUM(Table325[[#This Row],[16]:[24]])</f>
        <v>5401.8621285902555</v>
      </c>
      <c r="N14" s="8">
        <f>SUM(Table325[[#This Row],[25]:[49]])</f>
        <v>17122.681767625316</v>
      </c>
      <c r="O14" s="8">
        <f>SUM(Table325[[#This Row],[50]:[64]])</f>
        <v>11565.7733000239</v>
      </c>
      <c r="P14" s="8">
        <f>SUM(Table325[[#This Row],[65]:[74]])</f>
        <v>6225.1282377556454</v>
      </c>
      <c r="Q14" s="8">
        <f>SUM(Table325[[#This Row],[75]:[84]])</f>
        <v>4073.3432131140539</v>
      </c>
      <c r="R14" s="8">
        <f>SUM(Table325[[#This Row],[5]:[9]])</f>
        <v>3018.0975275623987</v>
      </c>
      <c r="S14" s="8">
        <f>SUM(Table325[[#This Row],[10]:[14]])</f>
        <v>3153.1251520488377</v>
      </c>
      <c r="T14" s="8">
        <f>SUM(Table325[[#This Row],[15]:[19]])</f>
        <v>2925.5257318038766</v>
      </c>
      <c r="U14" s="8">
        <f>SUM(Table325[[#This Row],[20]:[24]])</f>
        <v>3076.9278911310294</v>
      </c>
      <c r="V14" s="8">
        <f>SUM(Table325[[#This Row],[25]:[29]])</f>
        <v>3342.5340342378599</v>
      </c>
      <c r="W14" s="8">
        <f>SUM(Table325[[#This Row],[30]:[34]])</f>
        <v>3842.5125144037488</v>
      </c>
      <c r="X14" s="8">
        <f>SUM(Table325[[#This Row],[35]:[39]])</f>
        <v>3542.858746463321</v>
      </c>
      <c r="Y14" s="8">
        <f>SUM(Table325[[#This Row],[40]:[44]])</f>
        <v>3348.20493178999</v>
      </c>
      <c r="Z14" s="8">
        <f>SUM(Table325[[#This Row],[45]:[49]])</f>
        <v>3046.5715407303951</v>
      </c>
      <c r="AA14" s="8">
        <f>SUM(Table325[[#This Row],[50]:[54]])</f>
        <v>3562.8060197319669</v>
      </c>
      <c r="AB14" s="8">
        <f>SUM(Table325[[#This Row],[55]:[59]])</f>
        <v>4123.1942833642888</v>
      </c>
      <c r="AC14" s="8">
        <f>SUM(Table325[[#This Row],[60]:[64]])</f>
        <v>3879.7729969276456</v>
      </c>
      <c r="AD14" s="8">
        <f>SUM(Table325[[#This Row],[65]:[69]])</f>
        <v>3172.0562904489962</v>
      </c>
      <c r="AE14" s="8">
        <f>SUM(Table325[[#This Row],[70]:[74]])</f>
        <v>3053.0719473066492</v>
      </c>
      <c r="AF14" s="8">
        <f>SUM(Table325[[#This Row],[75]:[79]])</f>
        <v>2552.2882004761414</v>
      </c>
      <c r="AG14" s="8">
        <f>SUM(Table325[[#This Row],[80]:[84]])</f>
        <v>1521.0550126379121</v>
      </c>
      <c r="AH14" s="8">
        <f>SUM(Table325[[#This Row],[85]:[89]])</f>
        <v>845.34241331380349</v>
      </c>
      <c r="AI14" s="8">
        <f>Table325[[#This Row],[90]]</f>
        <v>352.00252758242681</v>
      </c>
      <c r="AJ14" s="8">
        <v>574.00691780483544</v>
      </c>
      <c r="AK14" s="8">
        <v>584.4488695310821</v>
      </c>
      <c r="AL14" s="8">
        <v>589.2003132439711</v>
      </c>
      <c r="AM14" s="8">
        <v>596.41465704057885</v>
      </c>
      <c r="AN14" s="8">
        <v>595.96444961325187</v>
      </c>
      <c r="AO14" s="8">
        <v>595.52941569184054</v>
      </c>
      <c r="AP14" s="8">
        <v>577.0576884304021</v>
      </c>
      <c r="AQ14" s="8">
        <v>598.58844201848751</v>
      </c>
      <c r="AR14" s="8">
        <v>627.13188826296471</v>
      </c>
      <c r="AS14" s="8">
        <v>619.7900931587036</v>
      </c>
      <c r="AT14" s="8">
        <v>593.40831071238301</v>
      </c>
      <c r="AU14" s="8">
        <v>619.25604556858593</v>
      </c>
      <c r="AV14" s="8">
        <v>647.09438177042932</v>
      </c>
      <c r="AW14" s="8">
        <v>655.00500843195096</v>
      </c>
      <c r="AX14" s="8">
        <v>638.36140556548821</v>
      </c>
      <c r="AY14" s="8">
        <v>600.59149434465121</v>
      </c>
      <c r="AZ14" s="8">
        <v>639.04804810017401</v>
      </c>
      <c r="BA14" s="8">
        <v>598.18184573602321</v>
      </c>
      <c r="BB14" s="8">
        <v>571.56940303390002</v>
      </c>
      <c r="BC14" s="8">
        <v>516.13494058912829</v>
      </c>
      <c r="BD14" s="8">
        <v>732.18762058757943</v>
      </c>
      <c r="BE14" s="8">
        <v>747.52306936364471</v>
      </c>
      <c r="BF14" s="8">
        <v>586.50403037905721</v>
      </c>
      <c r="BG14" s="8">
        <v>496.96058413458007</v>
      </c>
      <c r="BH14" s="8">
        <v>513.75258666616821</v>
      </c>
      <c r="BI14" s="8">
        <v>646.32141822342874</v>
      </c>
      <c r="BJ14" s="8">
        <v>616.06708708476151</v>
      </c>
      <c r="BK14" s="8">
        <v>684.21300590036276</v>
      </c>
      <c r="BL14" s="8">
        <v>681.40253586082679</v>
      </c>
      <c r="BM14" s="8">
        <v>714.52998716848015</v>
      </c>
      <c r="BN14" s="8">
        <v>727.0665156081219</v>
      </c>
      <c r="BO14" s="8">
        <v>768.39618953263096</v>
      </c>
      <c r="BP14" s="8">
        <v>789.24721839086601</v>
      </c>
      <c r="BQ14" s="8">
        <v>780.42157484541428</v>
      </c>
      <c r="BR14" s="8">
        <v>777.3810160267152</v>
      </c>
      <c r="BS14" s="8">
        <v>728.75645214483995</v>
      </c>
      <c r="BT14" s="8">
        <v>726.29412353776092</v>
      </c>
      <c r="BU14" s="8">
        <v>697.31893737390465</v>
      </c>
      <c r="BV14" s="8">
        <v>701.15455105035539</v>
      </c>
      <c r="BW14" s="8">
        <v>689.33468235645989</v>
      </c>
      <c r="BX14" s="8">
        <v>638.61053332923871</v>
      </c>
      <c r="BY14" s="8">
        <v>668.7721971273952</v>
      </c>
      <c r="BZ14" s="8">
        <v>683.95175695686021</v>
      </c>
      <c r="CA14" s="8">
        <v>669.55480100462387</v>
      </c>
      <c r="CB14" s="8">
        <v>687.3156433718724</v>
      </c>
      <c r="CC14" s="8">
        <v>676.88390345249331</v>
      </c>
      <c r="CD14" s="8">
        <v>617.79701096353904</v>
      </c>
      <c r="CE14" s="8">
        <v>543.85603729018601</v>
      </c>
      <c r="CF14" s="8">
        <v>569.59784067284704</v>
      </c>
      <c r="CG14" s="8">
        <v>638.43674835132992</v>
      </c>
      <c r="CH14" s="8">
        <v>609.26816674833799</v>
      </c>
      <c r="CI14" s="8">
        <v>688.81218446945468</v>
      </c>
      <c r="CJ14" s="8">
        <v>753.67838683360549</v>
      </c>
      <c r="CK14" s="8">
        <v>758.22875088291812</v>
      </c>
      <c r="CL14" s="8">
        <v>752.81853079765051</v>
      </c>
      <c r="CM14" s="8">
        <v>801.63205316335018</v>
      </c>
      <c r="CN14" s="8">
        <v>858.48365349822484</v>
      </c>
      <c r="CO14" s="8">
        <v>856.09609620034803</v>
      </c>
      <c r="CP14" s="8">
        <v>806.316214848512</v>
      </c>
      <c r="CQ14" s="8">
        <v>800.66626565385343</v>
      </c>
      <c r="CR14" s="8">
        <v>787.67895831024509</v>
      </c>
      <c r="CS14" s="8">
        <v>814.30681619415259</v>
      </c>
      <c r="CT14" s="8">
        <v>793.4006264879423</v>
      </c>
      <c r="CU14" s="8">
        <v>803.3341108798204</v>
      </c>
      <c r="CV14" s="8">
        <v>681.05248505548536</v>
      </c>
      <c r="CW14" s="8">
        <v>642.3156433718724</v>
      </c>
      <c r="CX14" s="8">
        <v>699.09552472370842</v>
      </c>
      <c r="CY14" s="8">
        <v>593.11012675298457</v>
      </c>
      <c r="CZ14" s="8">
        <v>629.70377214638881</v>
      </c>
      <c r="DA14" s="8">
        <v>607.83122345404217</v>
      </c>
      <c r="DB14" s="8">
        <v>638.46790851566959</v>
      </c>
      <c r="DC14" s="8">
        <v>621.03922092245409</v>
      </c>
      <c r="DD14" s="8">
        <v>601.85026243862967</v>
      </c>
      <c r="DE14" s="8">
        <v>604.42734969697051</v>
      </c>
      <c r="DF14" s="8">
        <v>587.28720573292549</v>
      </c>
      <c r="DG14" s="8">
        <v>520.47425484386542</v>
      </c>
      <c r="DH14" s="8">
        <v>555.99866210375512</v>
      </c>
      <c r="DI14" s="8">
        <v>598.79066463534321</v>
      </c>
      <c r="DJ14" s="8">
        <v>484.15397957371584</v>
      </c>
      <c r="DK14" s="8">
        <v>392.87063931946216</v>
      </c>
      <c r="DL14" s="8">
        <v>382.33988573137663</v>
      </c>
      <c r="DM14" s="8">
        <v>349.33353940318079</v>
      </c>
      <c r="DN14" s="8">
        <v>284.42348421829877</v>
      </c>
      <c r="DO14" s="8">
        <v>234.85794666307046</v>
      </c>
      <c r="DP14" s="8">
        <v>270.10015662198555</v>
      </c>
      <c r="DQ14" s="8">
        <v>225.17187560502418</v>
      </c>
      <c r="DR14" s="8">
        <v>165.22126160144313</v>
      </c>
      <c r="DS14" s="8">
        <v>195.29298058448174</v>
      </c>
      <c r="DT14" s="8">
        <v>147.93214649563316</v>
      </c>
      <c r="DU14" s="8">
        <v>111.72414902722124</v>
      </c>
      <c r="DV14" s="8">
        <v>352.00252758242681</v>
      </c>
      <c r="DW14" s="8">
        <f t="shared" si="0"/>
        <v>34090.31719623947</v>
      </c>
      <c r="DX14" s="8">
        <f t="shared" si="1"/>
        <v>4164.6322347540581</v>
      </c>
      <c r="DY14" s="8">
        <f t="shared" si="2"/>
        <v>17122.681767625316</v>
      </c>
      <c r="DZ14" s="8">
        <f t="shared" si="3"/>
        <v>11565.7733000239</v>
      </c>
    </row>
    <row r="15" spans="1:130" x14ac:dyDescent="0.2">
      <c r="A15" t="s">
        <v>137</v>
      </c>
      <c r="B15" t="s">
        <v>156</v>
      </c>
      <c r="C15" t="s">
        <v>157</v>
      </c>
      <c r="D15" s="8">
        <f>SUM(Table325[[#This Row],[0]:[90]])</f>
        <v>34029.194805194791</v>
      </c>
      <c r="E15" s="8">
        <f>SUM(Table325[[#This Row],[0]:[15]])</f>
        <v>6050.5714285714294</v>
      </c>
      <c r="F15" s="8">
        <f>SUM(Table325[[#This Row],[16]:[64]])</f>
        <v>20859.688311688307</v>
      </c>
      <c r="G15" s="8">
        <f>SUM(Table325[[#This Row],[65]:[90]])</f>
        <v>7118.9350649350645</v>
      </c>
      <c r="H15" s="8">
        <f>SUM(Table325[[#This Row],[85]:[90]])</f>
        <v>737.96103896103898</v>
      </c>
      <c r="I15" s="8">
        <f>SUM(Table325[[#This Row],[0]:[17]])</f>
        <v>6894.090909090909</v>
      </c>
      <c r="J15" s="8">
        <f>SUM(Table325[[#This Row],[18]:[64]])</f>
        <v>20016.16883116883</v>
      </c>
      <c r="K15" s="8">
        <f>SUM(Table325[[#This Row],[0]:[4]])</f>
        <v>1595.2337662337663</v>
      </c>
      <c r="L15" s="8">
        <f>SUM(Table325[[#This Row],[5]:[15]])</f>
        <v>4455.3376623376616</v>
      </c>
      <c r="M15" s="8">
        <f>SUM(Table325[[#This Row],[16]:[24]])</f>
        <v>3415.8961038961043</v>
      </c>
      <c r="N15" s="8">
        <f>SUM(Table325[[#This Row],[25]:[49]])</f>
        <v>10401.805194805194</v>
      </c>
      <c r="O15" s="8">
        <f>SUM(Table325[[#This Row],[50]:[64]])</f>
        <v>7041.9870129870133</v>
      </c>
      <c r="P15" s="8">
        <f>SUM(Table325[[#This Row],[65]:[74]])</f>
        <v>3888.8311688311687</v>
      </c>
      <c r="Q15" s="8">
        <f>SUM(Table325[[#This Row],[75]:[84]])</f>
        <v>2492.1428571428569</v>
      </c>
      <c r="R15" s="8">
        <f>SUM(Table325[[#This Row],[5]:[9]])</f>
        <v>1891.8441558441559</v>
      </c>
      <c r="S15" s="8">
        <f>SUM(Table325[[#This Row],[10]:[14]])</f>
        <v>2157.9350649350649</v>
      </c>
      <c r="T15" s="8">
        <f>SUM(Table325[[#This Row],[15]:[19]])</f>
        <v>2003.818181818182</v>
      </c>
      <c r="U15" s="8">
        <f>SUM(Table325[[#This Row],[20]:[24]])</f>
        <v>1817.636363636364</v>
      </c>
      <c r="V15" s="8">
        <f>SUM(Table325[[#This Row],[25]:[29]])</f>
        <v>1995.1038961038962</v>
      </c>
      <c r="W15" s="8">
        <f>SUM(Table325[[#This Row],[30]:[34]])</f>
        <v>2279.0649350649351</v>
      </c>
      <c r="X15" s="8">
        <f>SUM(Table325[[#This Row],[35]:[39]])</f>
        <v>2280.4025974025972</v>
      </c>
      <c r="Y15" s="8">
        <f>SUM(Table325[[#This Row],[40]:[44]])</f>
        <v>2036.8051948051948</v>
      </c>
      <c r="Z15" s="8">
        <f>SUM(Table325[[#This Row],[45]:[49]])</f>
        <v>1810.4285714285713</v>
      </c>
      <c r="AA15" s="8">
        <f>SUM(Table325[[#This Row],[50]:[54]])</f>
        <v>2240.5584415584417</v>
      </c>
      <c r="AB15" s="8">
        <f>SUM(Table325[[#This Row],[55]:[59]])</f>
        <v>2508.7922077922076</v>
      </c>
      <c r="AC15" s="8">
        <f>SUM(Table325[[#This Row],[60]:[64]])</f>
        <v>2292.636363636364</v>
      </c>
      <c r="AD15" s="8">
        <f>SUM(Table325[[#This Row],[65]:[69]])</f>
        <v>2140.1298701298701</v>
      </c>
      <c r="AE15" s="8">
        <f>SUM(Table325[[#This Row],[70]:[74]])</f>
        <v>1748.7012987012988</v>
      </c>
      <c r="AF15" s="8">
        <f>SUM(Table325[[#This Row],[75]:[79]])</f>
        <v>1634.012987012987</v>
      </c>
      <c r="AG15" s="8">
        <f>SUM(Table325[[#This Row],[80]:[84]])</f>
        <v>858.12987012987014</v>
      </c>
      <c r="AH15" s="8">
        <f>SUM(Table325[[#This Row],[85]:[89]])</f>
        <v>486.28571428571428</v>
      </c>
      <c r="AI15" s="8">
        <f>Table325[[#This Row],[90]]</f>
        <v>251.67532467532467</v>
      </c>
      <c r="AJ15" s="8">
        <v>304.71428571428572</v>
      </c>
      <c r="AK15" s="8">
        <v>303.62337662337666</v>
      </c>
      <c r="AL15" s="8">
        <v>343.09090909090912</v>
      </c>
      <c r="AM15" s="8">
        <v>300.55844155844159</v>
      </c>
      <c r="AN15" s="8">
        <v>343.24675324675326</v>
      </c>
      <c r="AO15" s="8">
        <v>362.09090909090912</v>
      </c>
      <c r="AP15" s="8">
        <v>360.64935064935065</v>
      </c>
      <c r="AQ15" s="8">
        <v>360.18181818181819</v>
      </c>
      <c r="AR15" s="8">
        <v>402.27272727272725</v>
      </c>
      <c r="AS15" s="8">
        <v>406.64935064935065</v>
      </c>
      <c r="AT15" s="8">
        <v>406.87012987012986</v>
      </c>
      <c r="AU15" s="8">
        <v>455.33766233766232</v>
      </c>
      <c r="AV15" s="8">
        <v>427.11688311688312</v>
      </c>
      <c r="AW15" s="8">
        <v>415.02597402597405</v>
      </c>
      <c r="AX15" s="8">
        <v>453.58441558441558</v>
      </c>
      <c r="AY15" s="8">
        <v>405.55844155844159</v>
      </c>
      <c r="AZ15" s="8">
        <v>437.80519480519479</v>
      </c>
      <c r="BA15" s="8">
        <v>405.71428571428572</v>
      </c>
      <c r="BB15" s="8">
        <v>393.02597402597405</v>
      </c>
      <c r="BC15" s="8">
        <v>361.71428571428572</v>
      </c>
      <c r="BD15" s="8">
        <v>415.93506493506493</v>
      </c>
      <c r="BE15" s="8">
        <v>454.49350649350652</v>
      </c>
      <c r="BF15" s="8">
        <v>323.55844155844159</v>
      </c>
      <c r="BG15" s="8">
        <v>333.09090909090912</v>
      </c>
      <c r="BH15" s="8">
        <v>290.55844155844159</v>
      </c>
      <c r="BI15" s="8">
        <v>340.24675324675326</v>
      </c>
      <c r="BJ15" s="8">
        <v>384.55844155844159</v>
      </c>
      <c r="BK15" s="8">
        <v>434.71428571428572</v>
      </c>
      <c r="BL15" s="8">
        <v>408.87012987012986</v>
      </c>
      <c r="BM15" s="8">
        <v>426.71428571428572</v>
      </c>
      <c r="BN15" s="8">
        <v>433.55844155844159</v>
      </c>
      <c r="BO15" s="8">
        <v>476.02597402597405</v>
      </c>
      <c r="BP15" s="8">
        <v>455.87012987012986</v>
      </c>
      <c r="BQ15" s="8">
        <v>480.74025974025972</v>
      </c>
      <c r="BR15" s="8">
        <v>432.87012987012986</v>
      </c>
      <c r="BS15" s="8">
        <v>427.33766233766232</v>
      </c>
      <c r="BT15" s="8">
        <v>453.02597402597405</v>
      </c>
      <c r="BU15" s="8">
        <v>475.33766233766232</v>
      </c>
      <c r="BV15" s="8">
        <v>469.74025974025972</v>
      </c>
      <c r="BW15" s="8">
        <v>454.96103896103898</v>
      </c>
      <c r="BX15" s="8">
        <v>422.49350649350652</v>
      </c>
      <c r="BY15" s="8">
        <v>412.33766233766232</v>
      </c>
      <c r="BZ15" s="8">
        <v>404.11688311688312</v>
      </c>
      <c r="CA15" s="8">
        <v>385.05194805194805</v>
      </c>
      <c r="CB15" s="8">
        <v>412.80519480519479</v>
      </c>
      <c r="CC15" s="8">
        <v>389.42857142857144</v>
      </c>
      <c r="CD15" s="8">
        <v>365.96103896103898</v>
      </c>
      <c r="CE15" s="8">
        <v>302.96103896103898</v>
      </c>
      <c r="CF15" s="8">
        <v>348.80519480519479</v>
      </c>
      <c r="CG15" s="8">
        <v>403.27272727272725</v>
      </c>
      <c r="CH15" s="8">
        <v>368.55844155844159</v>
      </c>
      <c r="CI15" s="8">
        <v>440.18181818181819</v>
      </c>
      <c r="CJ15" s="8">
        <v>449.11688311688312</v>
      </c>
      <c r="CK15" s="8">
        <v>497.89610389610391</v>
      </c>
      <c r="CL15" s="8">
        <v>484.80519480519479</v>
      </c>
      <c r="CM15" s="8">
        <v>491.74025974025972</v>
      </c>
      <c r="CN15" s="8">
        <v>452.05194805194805</v>
      </c>
      <c r="CO15" s="8">
        <v>525.89610389610391</v>
      </c>
      <c r="CP15" s="8">
        <v>516.89610389610391</v>
      </c>
      <c r="CQ15" s="8">
        <v>522.20779220779218</v>
      </c>
      <c r="CR15" s="8">
        <v>517.96103896103898</v>
      </c>
      <c r="CS15" s="8">
        <v>465.20779220779218</v>
      </c>
      <c r="CT15" s="8">
        <v>461.83116883116884</v>
      </c>
      <c r="CU15" s="8">
        <v>458.42857142857144</v>
      </c>
      <c r="CV15" s="8">
        <v>389.20779220779218</v>
      </c>
      <c r="CW15" s="8">
        <v>477.83116883116884</v>
      </c>
      <c r="CX15" s="8">
        <v>443.58441558441558</v>
      </c>
      <c r="CY15" s="8">
        <v>431.83116883116884</v>
      </c>
      <c r="CZ15" s="8">
        <v>420.74025974025972</v>
      </c>
      <c r="DA15" s="8">
        <v>366.14285714285711</v>
      </c>
      <c r="DB15" s="8">
        <v>356.89610389610391</v>
      </c>
      <c r="DC15" s="8">
        <v>355.80519480519479</v>
      </c>
      <c r="DD15" s="8">
        <v>367.92207792207796</v>
      </c>
      <c r="DE15" s="8">
        <v>336.80519480519479</v>
      </c>
      <c r="DF15" s="8">
        <v>331.27272727272725</v>
      </c>
      <c r="DG15" s="8">
        <v>345.89610389610391</v>
      </c>
      <c r="DH15" s="8">
        <v>376.51948051948051</v>
      </c>
      <c r="DI15" s="8">
        <v>387.67532467532465</v>
      </c>
      <c r="DJ15" s="8">
        <v>267.64935064935065</v>
      </c>
      <c r="DK15" s="8">
        <v>256.27272727272725</v>
      </c>
      <c r="DL15" s="8">
        <v>224.42857142857144</v>
      </c>
      <c r="DM15" s="8">
        <v>205.02597402597402</v>
      </c>
      <c r="DN15" s="8">
        <v>163.55844155844156</v>
      </c>
      <c r="DO15" s="8">
        <v>140.71428571428572</v>
      </c>
      <c r="DP15" s="8">
        <v>124.40259740259739</v>
      </c>
      <c r="DQ15" s="8">
        <v>116.71428571428571</v>
      </c>
      <c r="DR15" s="8">
        <v>121.11688311688312</v>
      </c>
      <c r="DS15" s="8">
        <v>92.181818181818187</v>
      </c>
      <c r="DT15" s="8">
        <v>93.870129870129873</v>
      </c>
      <c r="DU15" s="8">
        <v>62.402597402597401</v>
      </c>
      <c r="DV15" s="8">
        <v>251.67532467532467</v>
      </c>
      <c r="DW15" s="8">
        <f t="shared" si="0"/>
        <v>20859.688311688307</v>
      </c>
      <c r="DX15" s="8">
        <f t="shared" si="1"/>
        <v>2572.3766233766237</v>
      </c>
      <c r="DY15" s="8">
        <f t="shared" si="2"/>
        <v>10401.805194805194</v>
      </c>
      <c r="DZ15" s="8">
        <f t="shared" si="3"/>
        <v>7041.9870129870133</v>
      </c>
    </row>
    <row r="16" spans="1:130" x14ac:dyDescent="0.2">
      <c r="A16" t="s">
        <v>137</v>
      </c>
      <c r="B16" t="s">
        <v>158</v>
      </c>
      <c r="C16" t="s">
        <v>159</v>
      </c>
      <c r="D16" s="8">
        <f>SUM(Table325[[#This Row],[0]:[90]])</f>
        <v>23468.429886148017</v>
      </c>
      <c r="E16" s="8">
        <f>SUM(Table325[[#This Row],[0]:[15]])</f>
        <v>3208.8923149905122</v>
      </c>
      <c r="F16" s="8">
        <f>SUM(Table325[[#This Row],[16]:[64]])</f>
        <v>13229.061764705884</v>
      </c>
      <c r="G16" s="8">
        <f>SUM(Table325[[#This Row],[65]:[90]])</f>
        <v>7030.4758064516127</v>
      </c>
      <c r="H16" s="8">
        <f>SUM(Table325[[#This Row],[85]:[90]])</f>
        <v>884.02419354838707</v>
      </c>
      <c r="I16" s="8">
        <f>SUM(Table325[[#This Row],[0]:[17]])</f>
        <v>3641.6364326375706</v>
      </c>
      <c r="J16" s="8">
        <f>SUM(Table325[[#This Row],[18]:[64]])</f>
        <v>12796.317647058824</v>
      </c>
      <c r="K16" s="8">
        <f>SUM(Table325[[#This Row],[0]:[4]])</f>
        <v>790.99895635673624</v>
      </c>
      <c r="L16" s="8">
        <f>SUM(Table325[[#This Row],[5]:[15]])</f>
        <v>2417.8933586337762</v>
      </c>
      <c r="M16" s="8">
        <f>SUM(Table325[[#This Row],[16]:[24]])</f>
        <v>1867.9873814041748</v>
      </c>
      <c r="N16" s="8">
        <f>SUM(Table325[[#This Row],[25]:[49]])</f>
        <v>5516.5385199240991</v>
      </c>
      <c r="O16" s="8">
        <f>SUM(Table325[[#This Row],[50]:[64]])</f>
        <v>5844.5358633776077</v>
      </c>
      <c r="P16" s="8">
        <f>SUM(Table325[[#This Row],[65]:[74]])</f>
        <v>3550.5986717267551</v>
      </c>
      <c r="Q16" s="8">
        <f>SUM(Table325[[#This Row],[75]:[84]])</f>
        <v>2595.8529411764703</v>
      </c>
      <c r="R16" s="8">
        <f>SUM(Table325[[#This Row],[5]:[9]])</f>
        <v>989.46299810246683</v>
      </c>
      <c r="S16" s="8">
        <f>SUM(Table325[[#This Row],[10]:[14]])</f>
        <v>1199.4861480075901</v>
      </c>
      <c r="T16" s="8">
        <f>SUM(Table325[[#This Row],[15]:[19]])</f>
        <v>1110.7207779886148</v>
      </c>
      <c r="U16" s="8">
        <f>SUM(Table325[[#This Row],[20]:[24]])</f>
        <v>986.21081593927886</v>
      </c>
      <c r="V16" s="8">
        <f>SUM(Table325[[#This Row],[25]:[29]])</f>
        <v>1011.1621442125236</v>
      </c>
      <c r="W16" s="8">
        <f>SUM(Table325[[#This Row],[30]:[34]])</f>
        <v>1074.1717267552183</v>
      </c>
      <c r="X16" s="8">
        <f>SUM(Table325[[#This Row],[35]:[39]])</f>
        <v>1042.156641366224</v>
      </c>
      <c r="Y16" s="8">
        <f>SUM(Table325[[#This Row],[40]:[44]])</f>
        <v>1214.7244781783681</v>
      </c>
      <c r="Z16" s="8">
        <f>SUM(Table325[[#This Row],[45]:[49]])</f>
        <v>1174.3235294117649</v>
      </c>
      <c r="AA16" s="8">
        <f>SUM(Table325[[#This Row],[50]:[54]])</f>
        <v>1687.1553130929792</v>
      </c>
      <c r="AB16" s="8">
        <f>SUM(Table325[[#This Row],[55]:[59]])</f>
        <v>1971.6761859582543</v>
      </c>
      <c r="AC16" s="8">
        <f>SUM(Table325[[#This Row],[60]:[64]])</f>
        <v>2185.704364326376</v>
      </c>
      <c r="AD16" s="8">
        <f>SUM(Table325[[#This Row],[65]:[69]])</f>
        <v>1806.3875711574956</v>
      </c>
      <c r="AE16" s="8">
        <f>SUM(Table325[[#This Row],[70]:[74]])</f>
        <v>1744.21110056926</v>
      </c>
      <c r="AF16" s="8">
        <f>SUM(Table325[[#This Row],[75]:[79]])</f>
        <v>1593.7157495256165</v>
      </c>
      <c r="AG16" s="8">
        <f>SUM(Table325[[#This Row],[80]:[84]])</f>
        <v>1002.1371916508539</v>
      </c>
      <c r="AH16" s="8">
        <f>SUM(Table325[[#This Row],[85]:[89]])</f>
        <v>558.67552182163183</v>
      </c>
      <c r="AI16" s="8">
        <f>Table325[[#This Row],[90]]</f>
        <v>325.34867172675524</v>
      </c>
      <c r="AJ16" s="8">
        <v>136.78102466793169</v>
      </c>
      <c r="AK16" s="8">
        <v>153.09753320683112</v>
      </c>
      <c r="AL16" s="8">
        <v>153.15094876660339</v>
      </c>
      <c r="AM16" s="8">
        <v>168.36726755218217</v>
      </c>
      <c r="AN16" s="8">
        <v>179.60218216318788</v>
      </c>
      <c r="AO16" s="8">
        <v>184.96280834914612</v>
      </c>
      <c r="AP16" s="8">
        <v>196.67447817836813</v>
      </c>
      <c r="AQ16" s="8">
        <v>190.41404174573054</v>
      </c>
      <c r="AR16" s="8">
        <v>207.43956356736243</v>
      </c>
      <c r="AS16" s="8">
        <v>209.97210626185958</v>
      </c>
      <c r="AT16" s="8">
        <v>226.59316888045541</v>
      </c>
      <c r="AU16" s="8">
        <v>234.74648956356737</v>
      </c>
      <c r="AV16" s="8">
        <v>235.71859582542695</v>
      </c>
      <c r="AW16" s="8">
        <v>246.92561669829223</v>
      </c>
      <c r="AX16" s="8">
        <v>255.5022770398482</v>
      </c>
      <c r="AY16" s="8">
        <v>228.94421252371916</v>
      </c>
      <c r="AZ16" s="8">
        <v>210.00692599620493</v>
      </c>
      <c r="BA16" s="8">
        <v>222.7371916508539</v>
      </c>
      <c r="BB16" s="8">
        <v>212.57428842504743</v>
      </c>
      <c r="BC16" s="8">
        <v>236.45815939278938</v>
      </c>
      <c r="BD16" s="8">
        <v>263.3396584440228</v>
      </c>
      <c r="BE16" s="8">
        <v>255.41138519924098</v>
      </c>
      <c r="BF16" s="8">
        <v>165.06034155597723</v>
      </c>
      <c r="BG16" s="8">
        <v>159.7717267552182</v>
      </c>
      <c r="BH16" s="8">
        <v>142.62770398481973</v>
      </c>
      <c r="BI16" s="8">
        <v>211.08823529411765</v>
      </c>
      <c r="BJ16" s="8">
        <v>200.32314990512333</v>
      </c>
      <c r="BK16" s="8">
        <v>191.21366223908916</v>
      </c>
      <c r="BL16" s="8">
        <v>202.01622390891839</v>
      </c>
      <c r="BM16" s="8">
        <v>206.52087286527515</v>
      </c>
      <c r="BN16" s="8">
        <v>210.45815939278938</v>
      </c>
      <c r="BO16" s="8">
        <v>203.88121442125237</v>
      </c>
      <c r="BP16" s="8">
        <v>207.66518026565464</v>
      </c>
      <c r="BQ16" s="8">
        <v>221.37656546489563</v>
      </c>
      <c r="BR16" s="8">
        <v>230.79060721062618</v>
      </c>
      <c r="BS16" s="8">
        <v>210.80018975332069</v>
      </c>
      <c r="BT16" s="8">
        <v>209.38614800759012</v>
      </c>
      <c r="BU16" s="8">
        <v>214.27931688804551</v>
      </c>
      <c r="BV16" s="8">
        <v>216.28595825426945</v>
      </c>
      <c r="BW16" s="8">
        <v>191.4050284629981</v>
      </c>
      <c r="BX16" s="8">
        <v>249.74648956356737</v>
      </c>
      <c r="BY16" s="8">
        <v>235.14829222011386</v>
      </c>
      <c r="BZ16" s="8">
        <v>227.21394686907021</v>
      </c>
      <c r="CA16" s="8">
        <v>248.24848197343454</v>
      </c>
      <c r="CB16" s="8">
        <v>254.36726755218217</v>
      </c>
      <c r="CC16" s="8">
        <v>266.93785578747628</v>
      </c>
      <c r="CD16" s="8">
        <v>221.14193548387095</v>
      </c>
      <c r="CE16" s="8">
        <v>221.28595825426945</v>
      </c>
      <c r="CF16" s="8">
        <v>244.5556925996205</v>
      </c>
      <c r="CG16" s="8">
        <v>220.40208728652752</v>
      </c>
      <c r="CH16" s="8">
        <v>265.53681214421249</v>
      </c>
      <c r="CI16" s="8">
        <v>331.70000000000005</v>
      </c>
      <c r="CJ16" s="8">
        <v>369.93225806451613</v>
      </c>
      <c r="CK16" s="8">
        <v>367.93519924098672</v>
      </c>
      <c r="CL16" s="8">
        <v>352.05104364326377</v>
      </c>
      <c r="CM16" s="8">
        <v>357.34895635673627</v>
      </c>
      <c r="CN16" s="8">
        <v>386.41166982922203</v>
      </c>
      <c r="CO16" s="8">
        <v>396.1764705882353</v>
      </c>
      <c r="CP16" s="8">
        <v>414.13927893738139</v>
      </c>
      <c r="CQ16" s="8">
        <v>417.59981024667934</v>
      </c>
      <c r="CR16" s="8">
        <v>460.65322580645159</v>
      </c>
      <c r="CS16" s="8">
        <v>440.41166982922203</v>
      </c>
      <c r="CT16" s="8">
        <v>435.22352941176473</v>
      </c>
      <c r="CU16" s="8">
        <v>436.681404174573</v>
      </c>
      <c r="CV16" s="8">
        <v>412.73453510436434</v>
      </c>
      <c r="CW16" s="8">
        <v>398.39278937381403</v>
      </c>
      <c r="CX16" s="8">
        <v>368.36489563567363</v>
      </c>
      <c r="CY16" s="8">
        <v>364.32077798861485</v>
      </c>
      <c r="CZ16" s="8">
        <v>337.64658444022768</v>
      </c>
      <c r="DA16" s="8">
        <v>337.66252371916505</v>
      </c>
      <c r="DB16" s="8">
        <v>363.80920303605313</v>
      </c>
      <c r="DC16" s="8">
        <v>378.0417457305503</v>
      </c>
      <c r="DD16" s="8">
        <v>330.86290322580646</v>
      </c>
      <c r="DE16" s="8">
        <v>372.87884250474383</v>
      </c>
      <c r="DF16" s="8">
        <v>298.61840607210627</v>
      </c>
      <c r="DG16" s="8">
        <v>374.19535104364331</v>
      </c>
      <c r="DH16" s="8">
        <v>357.79089184060717</v>
      </c>
      <c r="DI16" s="8">
        <v>349.123055028463</v>
      </c>
      <c r="DJ16" s="8">
        <v>255.78130929791271</v>
      </c>
      <c r="DK16" s="8">
        <v>256.8251423149905</v>
      </c>
      <c r="DL16" s="8">
        <v>239.95351043643262</v>
      </c>
      <c r="DM16" s="8">
        <v>191.72789373814041</v>
      </c>
      <c r="DN16" s="8">
        <v>210.99098671726756</v>
      </c>
      <c r="DO16" s="8">
        <v>170.96280834914612</v>
      </c>
      <c r="DP16" s="8">
        <v>188.50199240986717</v>
      </c>
      <c r="DQ16" s="8">
        <v>166.56470588235294</v>
      </c>
      <c r="DR16" s="8">
        <v>109.44857685009488</v>
      </c>
      <c r="DS16" s="8">
        <v>118.88121442125237</v>
      </c>
      <c r="DT16" s="8">
        <v>90.10683111954458</v>
      </c>
      <c r="DU16" s="8">
        <v>73.674193548387095</v>
      </c>
      <c r="DV16" s="8">
        <v>325.34867172675524</v>
      </c>
      <c r="DW16" s="8">
        <f t="shared" si="0"/>
        <v>13229.061764705884</v>
      </c>
      <c r="DX16" s="8">
        <f t="shared" si="1"/>
        <v>1435.2432637571155</v>
      </c>
      <c r="DY16" s="8">
        <f t="shared" si="2"/>
        <v>5516.5385199240991</v>
      </c>
      <c r="DZ16" s="8">
        <f t="shared" si="3"/>
        <v>5844.5358633776077</v>
      </c>
    </row>
    <row r="17" spans="1:130" x14ac:dyDescent="0.2">
      <c r="A17" t="s">
        <v>137</v>
      </c>
      <c r="B17" t="s">
        <v>160</v>
      </c>
      <c r="C17" t="s">
        <v>161</v>
      </c>
      <c r="D17" s="8">
        <f>SUM(Table325[[#This Row],[0]:[90]])</f>
        <v>10221.440344403449</v>
      </c>
      <c r="E17" s="8">
        <f>SUM(Table325[[#This Row],[0]:[15]])</f>
        <v>1354.4698646986469</v>
      </c>
      <c r="F17" s="8">
        <f>SUM(Table325[[#This Row],[16]:[64]])</f>
        <v>5718.5510455104559</v>
      </c>
      <c r="G17" s="8">
        <f>SUM(Table325[[#This Row],[65]:[90]])</f>
        <v>3148.4194341943416</v>
      </c>
      <c r="H17" s="8">
        <f>SUM(Table325[[#This Row],[85]:[90]])</f>
        <v>410.03813038130386</v>
      </c>
      <c r="I17" s="8">
        <f>SUM(Table325[[#This Row],[0]:[17]])</f>
        <v>1564.7478474784748</v>
      </c>
      <c r="J17" s="8">
        <f>SUM(Table325[[#This Row],[18]:[64]])</f>
        <v>5508.2730627306282</v>
      </c>
      <c r="K17" s="8">
        <f>SUM(Table325[[#This Row],[0]:[4]])</f>
        <v>317.31734317343171</v>
      </c>
      <c r="L17" s="8">
        <f>SUM(Table325[[#This Row],[5]:[15]])</f>
        <v>1037.1525215252152</v>
      </c>
      <c r="M17" s="8">
        <f>SUM(Table325[[#This Row],[16]:[24]])</f>
        <v>807.9114391143911</v>
      </c>
      <c r="N17" s="8">
        <f>SUM(Table325[[#This Row],[25]:[49]])</f>
        <v>2305.1402214022132</v>
      </c>
      <c r="O17" s="8">
        <f>SUM(Table325[[#This Row],[50]:[64]])</f>
        <v>2605.4993849938496</v>
      </c>
      <c r="P17" s="8">
        <f>SUM(Table325[[#This Row],[65]:[74]])</f>
        <v>1575.2693726937271</v>
      </c>
      <c r="Q17" s="8">
        <f>SUM(Table325[[#This Row],[75]:[84]])</f>
        <v>1163.1119311193113</v>
      </c>
      <c r="R17" s="8">
        <f>SUM(Table325[[#This Row],[5]:[9]])</f>
        <v>451.39729397293974</v>
      </c>
      <c r="S17" s="8">
        <f>SUM(Table325[[#This Row],[10]:[14]])</f>
        <v>486.39606396063959</v>
      </c>
      <c r="T17" s="8">
        <f>SUM(Table325[[#This Row],[15]:[19]])</f>
        <v>489.8351783517835</v>
      </c>
      <c r="U17" s="8">
        <f>SUM(Table325[[#This Row],[20]:[24]])</f>
        <v>417.43542435424359</v>
      </c>
      <c r="V17" s="8">
        <f>SUM(Table325[[#This Row],[25]:[29]])</f>
        <v>388.7970479704797</v>
      </c>
      <c r="W17" s="8">
        <f>SUM(Table325[[#This Row],[30]:[34]])</f>
        <v>383.27552275522754</v>
      </c>
      <c r="X17" s="8">
        <f>SUM(Table325[[#This Row],[35]:[39]])</f>
        <v>497.35670356703559</v>
      </c>
      <c r="Y17" s="8">
        <f>SUM(Table325[[#This Row],[40]:[44]])</f>
        <v>471.39606396063971</v>
      </c>
      <c r="Z17" s="8">
        <f>SUM(Table325[[#This Row],[45]:[49]])</f>
        <v>564.31488314883154</v>
      </c>
      <c r="AA17" s="8">
        <f>SUM(Table325[[#This Row],[50]:[54]])</f>
        <v>750.15375153751529</v>
      </c>
      <c r="AB17" s="8">
        <f>SUM(Table325[[#This Row],[55]:[59]])</f>
        <v>988.59163591635911</v>
      </c>
      <c r="AC17" s="8">
        <f>SUM(Table325[[#This Row],[60]:[64]])</f>
        <v>866.75399753997533</v>
      </c>
      <c r="AD17" s="8">
        <f>SUM(Table325[[#This Row],[65]:[69]])</f>
        <v>841.07503075030763</v>
      </c>
      <c r="AE17" s="8">
        <f>SUM(Table325[[#This Row],[70]:[74]])</f>
        <v>734.19434194341943</v>
      </c>
      <c r="AF17" s="8">
        <f>SUM(Table325[[#This Row],[75]:[79]])</f>
        <v>732.51537515375151</v>
      </c>
      <c r="AG17" s="8">
        <f>SUM(Table325[[#This Row],[80]:[84]])</f>
        <v>430.59655596555967</v>
      </c>
      <c r="AH17" s="8">
        <f>SUM(Table325[[#This Row],[85]:[89]])</f>
        <v>284.39852398523988</v>
      </c>
      <c r="AI17" s="8">
        <f>Table325[[#This Row],[90]]</f>
        <v>125.63960639606395</v>
      </c>
      <c r="AJ17" s="8">
        <v>52.799507995079949</v>
      </c>
      <c r="AK17" s="8">
        <v>57.959409594095945</v>
      </c>
      <c r="AL17" s="8">
        <v>70.879458794587947</v>
      </c>
      <c r="AM17" s="8">
        <v>68.639606396063954</v>
      </c>
      <c r="AN17" s="8">
        <v>67.039360393603943</v>
      </c>
      <c r="AO17" s="8">
        <v>72.799507995079949</v>
      </c>
      <c r="AP17" s="8">
        <v>96.439114391143903</v>
      </c>
      <c r="AQ17" s="8">
        <v>84.55965559655597</v>
      </c>
      <c r="AR17" s="8">
        <v>96.399753997539975</v>
      </c>
      <c r="AS17" s="8">
        <v>101.19926199261992</v>
      </c>
      <c r="AT17" s="8">
        <v>89.599015990159899</v>
      </c>
      <c r="AU17" s="8">
        <v>95.559655596555956</v>
      </c>
      <c r="AV17" s="8">
        <v>94.199261992619924</v>
      </c>
      <c r="AW17" s="8">
        <v>94.439114391143903</v>
      </c>
      <c r="AX17" s="8">
        <v>112.5990159901599</v>
      </c>
      <c r="AY17" s="8">
        <v>99.359163591635919</v>
      </c>
      <c r="AZ17" s="8">
        <v>96.519065190651901</v>
      </c>
      <c r="BA17" s="8">
        <v>113.75891758917589</v>
      </c>
      <c r="BB17" s="8">
        <v>89.599015990159899</v>
      </c>
      <c r="BC17" s="8">
        <v>90.599015990159899</v>
      </c>
      <c r="BD17" s="8">
        <v>101.75891758917589</v>
      </c>
      <c r="BE17" s="8">
        <v>98.078720787207871</v>
      </c>
      <c r="BF17" s="8">
        <v>92.879458794587947</v>
      </c>
      <c r="BG17" s="8">
        <v>60.519065190651908</v>
      </c>
      <c r="BH17" s="8">
        <v>64.199261992619924</v>
      </c>
      <c r="BI17" s="8">
        <v>83.039360393603943</v>
      </c>
      <c r="BJ17" s="8">
        <v>74.439114391143903</v>
      </c>
      <c r="BK17" s="8">
        <v>76.279212792127922</v>
      </c>
      <c r="BL17" s="8">
        <v>70.559655596555956</v>
      </c>
      <c r="BM17" s="8">
        <v>84.479704797047972</v>
      </c>
      <c r="BN17" s="8">
        <v>71.799507995079949</v>
      </c>
      <c r="BO17" s="8">
        <v>83.519065190651901</v>
      </c>
      <c r="BP17" s="8">
        <v>70.599015990159899</v>
      </c>
      <c r="BQ17" s="8">
        <v>83.599015990159899</v>
      </c>
      <c r="BR17" s="8">
        <v>73.758917589175894</v>
      </c>
      <c r="BS17" s="8">
        <v>89.039360393603943</v>
      </c>
      <c r="BT17" s="8">
        <v>93.799507995079949</v>
      </c>
      <c r="BU17" s="8">
        <v>92.719557195571952</v>
      </c>
      <c r="BV17" s="8">
        <v>115.5190651906519</v>
      </c>
      <c r="BW17" s="8">
        <v>106.27921279212792</v>
      </c>
      <c r="BX17" s="8">
        <v>85.959409594095945</v>
      </c>
      <c r="BY17" s="8">
        <v>100.11931119311193</v>
      </c>
      <c r="BZ17" s="8">
        <v>95.678966789667896</v>
      </c>
      <c r="CA17" s="8">
        <v>114.95940959409594</v>
      </c>
      <c r="CB17" s="8">
        <v>74.678966789667896</v>
      </c>
      <c r="CC17" s="8">
        <v>111.4391143911439</v>
      </c>
      <c r="CD17" s="8">
        <v>104.75891758917589</v>
      </c>
      <c r="CE17" s="8">
        <v>99.91881918819189</v>
      </c>
      <c r="CF17" s="8">
        <v>111.75891758917589</v>
      </c>
      <c r="CG17" s="8">
        <v>136.4391143911439</v>
      </c>
      <c r="CH17" s="8">
        <v>125.5190651906519</v>
      </c>
      <c r="CI17" s="8">
        <v>135.75891758917589</v>
      </c>
      <c r="CJ17" s="8">
        <v>158.31857318573185</v>
      </c>
      <c r="CK17" s="8">
        <v>171.95817958179583</v>
      </c>
      <c r="CL17" s="8">
        <v>158.5990159901599</v>
      </c>
      <c r="CM17" s="8">
        <v>162.27921279212791</v>
      </c>
      <c r="CN17" s="8">
        <v>198.95817958179583</v>
      </c>
      <c r="CO17" s="8">
        <v>225.43788437884379</v>
      </c>
      <c r="CP17" s="8">
        <v>183.95817958179583</v>
      </c>
      <c r="CQ17" s="8">
        <v>217.95817958179583</v>
      </c>
      <c r="CR17" s="8">
        <v>167.6789667896679</v>
      </c>
      <c r="CS17" s="8">
        <v>162.99876998769989</v>
      </c>
      <c r="CT17" s="8">
        <v>186.15867158671585</v>
      </c>
      <c r="CU17" s="8">
        <v>167.39852398523985</v>
      </c>
      <c r="CV17" s="8">
        <v>182.5190651906519</v>
      </c>
      <c r="CW17" s="8">
        <v>167.99876998769989</v>
      </c>
      <c r="CX17" s="8">
        <v>186.35916359163593</v>
      </c>
      <c r="CY17" s="8">
        <v>180.6789667896679</v>
      </c>
      <c r="CZ17" s="8">
        <v>143.75891758917589</v>
      </c>
      <c r="DA17" s="8">
        <v>162.27921279212791</v>
      </c>
      <c r="DB17" s="8">
        <v>136.15867158671585</v>
      </c>
      <c r="DC17" s="8">
        <v>157.83886838868389</v>
      </c>
      <c r="DD17" s="8">
        <v>154.99876998769986</v>
      </c>
      <c r="DE17" s="8">
        <v>134.5990159901599</v>
      </c>
      <c r="DF17" s="8">
        <v>150.5990159901599</v>
      </c>
      <c r="DG17" s="8">
        <v>164.11931119311191</v>
      </c>
      <c r="DH17" s="8">
        <v>150.5190651906519</v>
      </c>
      <c r="DI17" s="8">
        <v>199.5190651906519</v>
      </c>
      <c r="DJ17" s="8">
        <v>104.07872078720787</v>
      </c>
      <c r="DK17" s="8">
        <v>114.27921279212792</v>
      </c>
      <c r="DL17" s="8">
        <v>117.27921279212792</v>
      </c>
      <c r="DM17" s="8">
        <v>92.959409594095945</v>
      </c>
      <c r="DN17" s="8">
        <v>88.359163591635919</v>
      </c>
      <c r="DO17" s="8">
        <v>68.639606396063954</v>
      </c>
      <c r="DP17" s="8">
        <v>63.359163591635919</v>
      </c>
      <c r="DQ17" s="8">
        <v>62.719557195571952</v>
      </c>
      <c r="DR17" s="8">
        <v>59.399753997539975</v>
      </c>
      <c r="DS17" s="8">
        <v>60.799507995079949</v>
      </c>
      <c r="DT17" s="8">
        <v>57.399753997539975</v>
      </c>
      <c r="DU17" s="8">
        <v>44.079950799507998</v>
      </c>
      <c r="DV17" s="8">
        <v>125.63960639606395</v>
      </c>
      <c r="DW17" s="8">
        <f t="shared" si="0"/>
        <v>5718.5510455104559</v>
      </c>
      <c r="DX17" s="8">
        <f t="shared" si="1"/>
        <v>597.63345633456333</v>
      </c>
      <c r="DY17" s="8">
        <f t="shared" si="2"/>
        <v>2305.1402214022132</v>
      </c>
      <c r="DZ17" s="8">
        <f t="shared" si="3"/>
        <v>2605.4993849938496</v>
      </c>
    </row>
    <row r="18" spans="1:130" x14ac:dyDescent="0.2">
      <c r="A18" t="s">
        <v>162</v>
      </c>
      <c r="B18" t="s">
        <v>163</v>
      </c>
      <c r="C18" t="s">
        <v>164</v>
      </c>
      <c r="D18" s="8">
        <f>SUM(Table325[[#This Row],[0]:[90]])</f>
        <v>24156</v>
      </c>
      <c r="E18" s="9">
        <f>SUM(Table325[[#This Row],[0]:[15]])</f>
        <v>4255</v>
      </c>
      <c r="F18" s="8">
        <f>SUM(Table325[[#This Row],[16]:[64]])</f>
        <v>14499</v>
      </c>
      <c r="G18" s="8">
        <f>SUM(Table325[[#This Row],[65]:[90]])</f>
        <v>5402</v>
      </c>
      <c r="H18" s="8">
        <f>SUM(Table325[[#This Row],[85]:[90]])</f>
        <v>669</v>
      </c>
      <c r="I18" s="9">
        <f>SUM(Table325[[#This Row],[0]:[17]])</f>
        <v>4834</v>
      </c>
      <c r="J18" s="8">
        <f>SUM(Table325[[#This Row],[18]:[64]])</f>
        <v>13920</v>
      </c>
      <c r="K18" s="9">
        <f>SUM(Table325[[#This Row],[0]:[4]])</f>
        <v>1102</v>
      </c>
      <c r="L18" s="8">
        <f>SUM(Table325[[#This Row],[5]:[15]])</f>
        <v>3153</v>
      </c>
      <c r="M18" s="8">
        <f>SUM(Table325[[#This Row],[16]:[24]])</f>
        <v>2467</v>
      </c>
      <c r="N18" s="8">
        <f>SUM(Table325[[#This Row],[25]:[49]])</f>
        <v>6874</v>
      </c>
      <c r="O18" s="8">
        <f>SUM(Table325[[#This Row],[50]:[64]])</f>
        <v>5158</v>
      </c>
      <c r="P18" s="8">
        <f>SUM(Table325[[#This Row],[65]:[74]])</f>
        <v>2818</v>
      </c>
      <c r="Q18" s="8">
        <f>SUM(Table325[[#This Row],[75]:[84]])</f>
        <v>1915</v>
      </c>
      <c r="R18" s="9">
        <f>SUM(Table325[[#This Row],[5]:[9]])</f>
        <v>1291</v>
      </c>
      <c r="S18" s="8">
        <f>SUM(Table325[[#This Row],[10]:[14]])</f>
        <v>1549</v>
      </c>
      <c r="T18" s="8">
        <f>SUM(Table325[[#This Row],[15]:[19]])</f>
        <v>1472</v>
      </c>
      <c r="U18" s="8">
        <f>SUM(Table325[[#This Row],[20]:[24]])</f>
        <v>1308</v>
      </c>
      <c r="V18" s="8">
        <f>SUM(Table325[[#This Row],[25]:[29]])</f>
        <v>1338</v>
      </c>
      <c r="W18" s="8">
        <f>SUM(Table325[[#This Row],[30]:[34]])</f>
        <v>1307</v>
      </c>
      <c r="X18" s="8">
        <f>SUM(Table325[[#This Row],[35]:[39]])</f>
        <v>1506</v>
      </c>
      <c r="Y18" s="8">
        <f>SUM(Table325[[#This Row],[40]:[44]])</f>
        <v>1405</v>
      </c>
      <c r="Z18" s="8">
        <f>SUM(Table325[[#This Row],[45]:[49]])</f>
        <v>1318</v>
      </c>
      <c r="AA18" s="8">
        <f>SUM(Table325[[#This Row],[50]:[54]])</f>
        <v>1575</v>
      </c>
      <c r="AB18" s="8">
        <f>SUM(Table325[[#This Row],[55]:[59]])</f>
        <v>1783</v>
      </c>
      <c r="AC18" s="8">
        <f>SUM(Table325[[#This Row],[60]:[64]])</f>
        <v>1800</v>
      </c>
      <c r="AD18" s="8">
        <f>SUM(Table325[[#This Row],[65]:[69]])</f>
        <v>1526</v>
      </c>
      <c r="AE18" s="8">
        <f>SUM(Table325[[#This Row],[70]:[74]])</f>
        <v>1292</v>
      </c>
      <c r="AF18" s="8">
        <f>SUM(Table325[[#This Row],[75]:[79]])</f>
        <v>1228</v>
      </c>
      <c r="AG18" s="8">
        <f>SUM(Table325[[#This Row],[80]:[84]])</f>
        <v>687</v>
      </c>
      <c r="AH18" s="8">
        <f>SUM(Table325[[#This Row],[85]:[89]])</f>
        <v>435</v>
      </c>
      <c r="AI18" s="8">
        <f>Table325[[#This Row],[90]]</f>
        <v>234</v>
      </c>
      <c r="AJ18" s="9">
        <v>235</v>
      </c>
      <c r="AK18" s="8">
        <v>189</v>
      </c>
      <c r="AL18" s="8">
        <v>237</v>
      </c>
      <c r="AM18" s="8">
        <v>211</v>
      </c>
      <c r="AN18" s="8">
        <v>230</v>
      </c>
      <c r="AO18" s="8">
        <v>265</v>
      </c>
      <c r="AP18" s="8">
        <v>253</v>
      </c>
      <c r="AQ18" s="8">
        <v>259</v>
      </c>
      <c r="AR18" s="8">
        <v>238</v>
      </c>
      <c r="AS18" s="8">
        <v>276</v>
      </c>
      <c r="AT18" s="8">
        <v>305</v>
      </c>
      <c r="AU18" s="8">
        <v>331</v>
      </c>
      <c r="AV18" s="8">
        <v>287</v>
      </c>
      <c r="AW18" s="8">
        <v>350</v>
      </c>
      <c r="AX18" s="8">
        <v>276</v>
      </c>
      <c r="AY18" s="8">
        <v>313</v>
      </c>
      <c r="AZ18" s="8">
        <v>297</v>
      </c>
      <c r="BA18" s="8">
        <v>282</v>
      </c>
      <c r="BB18" s="8">
        <v>316</v>
      </c>
      <c r="BC18" s="8">
        <v>264</v>
      </c>
      <c r="BD18" s="8">
        <v>306</v>
      </c>
      <c r="BE18" s="8">
        <v>319</v>
      </c>
      <c r="BF18" s="8">
        <v>240</v>
      </c>
      <c r="BG18" s="8">
        <v>229</v>
      </c>
      <c r="BH18" s="8">
        <v>214</v>
      </c>
      <c r="BI18" s="8">
        <v>252</v>
      </c>
      <c r="BJ18" s="8">
        <v>260</v>
      </c>
      <c r="BK18" s="8">
        <v>297</v>
      </c>
      <c r="BL18" s="8">
        <v>272</v>
      </c>
      <c r="BM18" s="8">
        <v>257</v>
      </c>
      <c r="BN18" s="8">
        <v>233</v>
      </c>
      <c r="BO18" s="8">
        <v>272</v>
      </c>
      <c r="BP18" s="8">
        <v>270</v>
      </c>
      <c r="BQ18" s="8">
        <v>271</v>
      </c>
      <c r="BR18" s="8">
        <v>261</v>
      </c>
      <c r="BS18" s="8">
        <v>294</v>
      </c>
      <c r="BT18" s="8">
        <v>312</v>
      </c>
      <c r="BU18" s="8">
        <v>289</v>
      </c>
      <c r="BV18" s="8">
        <v>313</v>
      </c>
      <c r="BW18" s="8">
        <v>298</v>
      </c>
      <c r="BX18" s="8">
        <v>264</v>
      </c>
      <c r="BY18" s="8">
        <v>296</v>
      </c>
      <c r="BZ18" s="8">
        <v>265</v>
      </c>
      <c r="CA18" s="8">
        <v>301</v>
      </c>
      <c r="CB18" s="8">
        <v>279</v>
      </c>
      <c r="CC18" s="8">
        <v>294</v>
      </c>
      <c r="CD18" s="8">
        <v>251</v>
      </c>
      <c r="CE18" s="8">
        <v>233</v>
      </c>
      <c r="CF18" s="8">
        <v>271</v>
      </c>
      <c r="CG18" s="8">
        <v>269</v>
      </c>
      <c r="CH18" s="8">
        <v>272</v>
      </c>
      <c r="CI18" s="8">
        <v>282</v>
      </c>
      <c r="CJ18" s="8">
        <v>315</v>
      </c>
      <c r="CK18" s="8">
        <v>357</v>
      </c>
      <c r="CL18" s="8">
        <v>349</v>
      </c>
      <c r="CM18" s="8">
        <v>343</v>
      </c>
      <c r="CN18" s="8">
        <v>372</v>
      </c>
      <c r="CO18" s="8">
        <v>323</v>
      </c>
      <c r="CP18" s="8">
        <v>379</v>
      </c>
      <c r="CQ18" s="8">
        <v>366</v>
      </c>
      <c r="CR18" s="8">
        <v>397</v>
      </c>
      <c r="CS18" s="8">
        <v>367</v>
      </c>
      <c r="CT18" s="8">
        <v>382</v>
      </c>
      <c r="CU18" s="8">
        <v>345</v>
      </c>
      <c r="CV18" s="8">
        <v>309</v>
      </c>
      <c r="CW18" s="8">
        <v>331</v>
      </c>
      <c r="CX18" s="8">
        <v>327</v>
      </c>
      <c r="CY18" s="8">
        <v>293</v>
      </c>
      <c r="CZ18" s="8">
        <v>295</v>
      </c>
      <c r="DA18" s="8">
        <v>280</v>
      </c>
      <c r="DB18" s="8">
        <v>261</v>
      </c>
      <c r="DC18" s="8">
        <v>262</v>
      </c>
      <c r="DD18" s="8">
        <v>259</v>
      </c>
      <c r="DE18" s="8">
        <v>247</v>
      </c>
      <c r="DF18" s="8">
        <v>263</v>
      </c>
      <c r="DG18" s="8">
        <v>270</v>
      </c>
      <c r="DH18" s="8">
        <v>284</v>
      </c>
      <c r="DI18" s="8">
        <v>302</v>
      </c>
      <c r="DJ18" s="8">
        <v>183</v>
      </c>
      <c r="DK18" s="8">
        <v>189</v>
      </c>
      <c r="DL18" s="8">
        <v>180</v>
      </c>
      <c r="DM18" s="8">
        <v>145</v>
      </c>
      <c r="DN18" s="8">
        <v>136</v>
      </c>
      <c r="DO18" s="8">
        <v>128</v>
      </c>
      <c r="DP18" s="8">
        <v>98</v>
      </c>
      <c r="DQ18" s="8">
        <v>106</v>
      </c>
      <c r="DR18" s="8">
        <v>97</v>
      </c>
      <c r="DS18" s="8">
        <v>84</v>
      </c>
      <c r="DT18" s="8">
        <v>70</v>
      </c>
      <c r="DU18" s="8">
        <v>78</v>
      </c>
      <c r="DV18" s="8">
        <v>234</v>
      </c>
      <c r="DW18" s="8">
        <f t="shared" si="0"/>
        <v>14499</v>
      </c>
      <c r="DX18" s="8">
        <f t="shared" si="1"/>
        <v>1888</v>
      </c>
      <c r="DY18" s="8">
        <f t="shared" si="2"/>
        <v>6874</v>
      </c>
      <c r="DZ18" s="8">
        <f t="shared" si="3"/>
        <v>5158</v>
      </c>
    </row>
    <row r="19" spans="1:130" x14ac:dyDescent="0.2">
      <c r="A19" t="s">
        <v>162</v>
      </c>
      <c r="B19" t="s">
        <v>165</v>
      </c>
      <c r="C19" t="s">
        <v>166</v>
      </c>
      <c r="D19" s="8">
        <f>SUM(Table325[[#This Row],[0]:[90]])</f>
        <v>47253</v>
      </c>
      <c r="E19" s="9">
        <f>SUM(Table325[[#This Row],[0]:[15]])</f>
        <v>7414</v>
      </c>
      <c r="F19" s="8">
        <f>SUM(Table325[[#This Row],[16]:[64]])</f>
        <v>28586</v>
      </c>
      <c r="G19" s="8">
        <f>SUM(Table325[[#This Row],[65]:[90]])</f>
        <v>11253</v>
      </c>
      <c r="H19" s="8">
        <f>SUM(Table325[[#This Row],[85]:[90]])</f>
        <v>1543</v>
      </c>
      <c r="I19" s="9">
        <f>SUM(Table325[[#This Row],[0]:[17]])</f>
        <v>8521</v>
      </c>
      <c r="J19" s="8">
        <f>SUM(Table325[[#This Row],[18]:[64]])</f>
        <v>27479</v>
      </c>
      <c r="K19" s="9">
        <f>SUM(Table325[[#This Row],[0]:[4]])</f>
        <v>2008</v>
      </c>
      <c r="L19" s="8">
        <f>SUM(Table325[[#This Row],[5]:[15]])</f>
        <v>5406</v>
      </c>
      <c r="M19" s="8">
        <f>SUM(Table325[[#This Row],[16]:[24]])</f>
        <v>4443</v>
      </c>
      <c r="N19" s="8">
        <f>SUM(Table325[[#This Row],[25]:[49]])</f>
        <v>13424</v>
      </c>
      <c r="O19" s="8">
        <f>SUM(Table325[[#This Row],[50]:[64]])</f>
        <v>10719</v>
      </c>
      <c r="P19" s="8">
        <f>SUM(Table325[[#This Row],[65]:[74]])</f>
        <v>5593</v>
      </c>
      <c r="Q19" s="8">
        <f>SUM(Table325[[#This Row],[75]:[84]])</f>
        <v>4117</v>
      </c>
      <c r="R19" s="9">
        <f>SUM(Table325[[#This Row],[5]:[9]])</f>
        <v>2425</v>
      </c>
      <c r="S19" s="8">
        <f>SUM(Table325[[#This Row],[10]:[14]])</f>
        <v>2506</v>
      </c>
      <c r="T19" s="8">
        <f>SUM(Table325[[#This Row],[15]:[19]])</f>
        <v>2589</v>
      </c>
      <c r="U19" s="8">
        <f>SUM(Table325[[#This Row],[20]:[24]])</f>
        <v>2329</v>
      </c>
      <c r="V19" s="8">
        <f>SUM(Table325[[#This Row],[25]:[29]])</f>
        <v>2726</v>
      </c>
      <c r="W19" s="8">
        <f>SUM(Table325[[#This Row],[30]:[34]])</f>
        <v>2736</v>
      </c>
      <c r="X19" s="8">
        <f>SUM(Table325[[#This Row],[35]:[39]])</f>
        <v>2797</v>
      </c>
      <c r="Y19" s="8">
        <f>SUM(Table325[[#This Row],[40]:[44]])</f>
        <v>2700</v>
      </c>
      <c r="Z19" s="8">
        <f>SUM(Table325[[#This Row],[45]:[49]])</f>
        <v>2465</v>
      </c>
      <c r="AA19" s="8">
        <f>SUM(Table325[[#This Row],[50]:[54]])</f>
        <v>3360</v>
      </c>
      <c r="AB19" s="8">
        <f>SUM(Table325[[#This Row],[55]:[59]])</f>
        <v>3759</v>
      </c>
      <c r="AC19" s="8">
        <f>SUM(Table325[[#This Row],[60]:[64]])</f>
        <v>3600</v>
      </c>
      <c r="AD19" s="8">
        <f>SUM(Table325[[#This Row],[65]:[69]])</f>
        <v>2990</v>
      </c>
      <c r="AE19" s="8">
        <f>SUM(Table325[[#This Row],[70]:[74]])</f>
        <v>2603</v>
      </c>
      <c r="AF19" s="8">
        <f>SUM(Table325[[#This Row],[75]:[79]])</f>
        <v>2565</v>
      </c>
      <c r="AG19" s="8">
        <f>SUM(Table325[[#This Row],[80]:[84]])</f>
        <v>1552</v>
      </c>
      <c r="AH19" s="8">
        <f>SUM(Table325[[#This Row],[85]:[89]])</f>
        <v>1075</v>
      </c>
      <c r="AI19" s="8">
        <f>Table325[[#This Row],[90]]</f>
        <v>468</v>
      </c>
      <c r="AJ19" s="9">
        <v>402</v>
      </c>
      <c r="AK19" s="8">
        <v>389</v>
      </c>
      <c r="AL19" s="8">
        <v>401</v>
      </c>
      <c r="AM19" s="8">
        <v>393</v>
      </c>
      <c r="AN19" s="8">
        <v>423</v>
      </c>
      <c r="AO19" s="8">
        <v>497</v>
      </c>
      <c r="AP19" s="8">
        <v>454</v>
      </c>
      <c r="AQ19" s="8">
        <v>488</v>
      </c>
      <c r="AR19" s="8">
        <v>486</v>
      </c>
      <c r="AS19" s="8">
        <v>500</v>
      </c>
      <c r="AT19" s="8">
        <v>491</v>
      </c>
      <c r="AU19" s="8">
        <v>503</v>
      </c>
      <c r="AV19" s="8">
        <v>503</v>
      </c>
      <c r="AW19" s="8">
        <v>484</v>
      </c>
      <c r="AX19" s="8">
        <v>525</v>
      </c>
      <c r="AY19" s="8">
        <v>475</v>
      </c>
      <c r="AZ19" s="8">
        <v>552</v>
      </c>
      <c r="BA19" s="8">
        <v>555</v>
      </c>
      <c r="BB19" s="8">
        <v>543</v>
      </c>
      <c r="BC19" s="8">
        <v>464</v>
      </c>
      <c r="BD19" s="8">
        <v>533</v>
      </c>
      <c r="BE19" s="8">
        <v>536</v>
      </c>
      <c r="BF19" s="8">
        <v>491</v>
      </c>
      <c r="BG19" s="8">
        <v>402</v>
      </c>
      <c r="BH19" s="8">
        <v>367</v>
      </c>
      <c r="BI19" s="8">
        <v>519</v>
      </c>
      <c r="BJ19" s="8">
        <v>546</v>
      </c>
      <c r="BK19" s="8">
        <v>538</v>
      </c>
      <c r="BL19" s="8">
        <v>538</v>
      </c>
      <c r="BM19" s="8">
        <v>585</v>
      </c>
      <c r="BN19" s="8">
        <v>533</v>
      </c>
      <c r="BO19" s="8">
        <v>506</v>
      </c>
      <c r="BP19" s="8">
        <v>587</v>
      </c>
      <c r="BQ19" s="8">
        <v>547</v>
      </c>
      <c r="BR19" s="8">
        <v>563</v>
      </c>
      <c r="BS19" s="8">
        <v>543</v>
      </c>
      <c r="BT19" s="8">
        <v>577</v>
      </c>
      <c r="BU19" s="8">
        <v>575</v>
      </c>
      <c r="BV19" s="8">
        <v>562</v>
      </c>
      <c r="BW19" s="8">
        <v>540</v>
      </c>
      <c r="BX19" s="8">
        <v>526</v>
      </c>
      <c r="BY19" s="8">
        <v>538</v>
      </c>
      <c r="BZ19" s="8">
        <v>522</v>
      </c>
      <c r="CA19" s="8">
        <v>543</v>
      </c>
      <c r="CB19" s="8">
        <v>571</v>
      </c>
      <c r="CC19" s="8">
        <v>510</v>
      </c>
      <c r="CD19" s="8">
        <v>468</v>
      </c>
      <c r="CE19" s="8">
        <v>474</v>
      </c>
      <c r="CF19" s="8">
        <v>471</v>
      </c>
      <c r="CG19" s="8">
        <v>542</v>
      </c>
      <c r="CH19" s="8">
        <v>567</v>
      </c>
      <c r="CI19" s="8">
        <v>613</v>
      </c>
      <c r="CJ19" s="8">
        <v>686</v>
      </c>
      <c r="CK19" s="8">
        <v>768</v>
      </c>
      <c r="CL19" s="8">
        <v>726</v>
      </c>
      <c r="CM19" s="8">
        <v>707</v>
      </c>
      <c r="CN19" s="8">
        <v>746</v>
      </c>
      <c r="CO19" s="8">
        <v>751</v>
      </c>
      <c r="CP19" s="8">
        <v>782</v>
      </c>
      <c r="CQ19" s="8">
        <v>773</v>
      </c>
      <c r="CR19" s="8">
        <v>806</v>
      </c>
      <c r="CS19" s="8">
        <v>777</v>
      </c>
      <c r="CT19" s="8">
        <v>713</v>
      </c>
      <c r="CU19" s="8">
        <v>659</v>
      </c>
      <c r="CV19" s="8">
        <v>645</v>
      </c>
      <c r="CW19" s="8">
        <v>663</v>
      </c>
      <c r="CX19" s="8">
        <v>616</v>
      </c>
      <c r="CY19" s="8">
        <v>597</v>
      </c>
      <c r="CZ19" s="8">
        <v>552</v>
      </c>
      <c r="DA19" s="8">
        <v>562</v>
      </c>
      <c r="DB19" s="8">
        <v>571</v>
      </c>
      <c r="DC19" s="8">
        <v>530</v>
      </c>
      <c r="DD19" s="8">
        <v>538</v>
      </c>
      <c r="DE19" s="8">
        <v>478</v>
      </c>
      <c r="DF19" s="8">
        <v>486</v>
      </c>
      <c r="DG19" s="8">
        <v>528</v>
      </c>
      <c r="DH19" s="8">
        <v>535</v>
      </c>
      <c r="DI19" s="8">
        <v>581</v>
      </c>
      <c r="DJ19" s="8">
        <v>449</v>
      </c>
      <c r="DK19" s="8">
        <v>472</v>
      </c>
      <c r="DL19" s="8">
        <v>409</v>
      </c>
      <c r="DM19" s="8">
        <v>350</v>
      </c>
      <c r="DN19" s="8">
        <v>266</v>
      </c>
      <c r="DO19" s="8">
        <v>258</v>
      </c>
      <c r="DP19" s="8">
        <v>269</v>
      </c>
      <c r="DQ19" s="8">
        <v>227</v>
      </c>
      <c r="DR19" s="8">
        <v>279</v>
      </c>
      <c r="DS19" s="8">
        <v>227</v>
      </c>
      <c r="DT19" s="8">
        <v>193</v>
      </c>
      <c r="DU19" s="8">
        <v>149</v>
      </c>
      <c r="DV19" s="8">
        <v>468</v>
      </c>
      <c r="DW19" s="8">
        <f t="shared" si="0"/>
        <v>28586</v>
      </c>
      <c r="DX19" s="8">
        <f t="shared" si="1"/>
        <v>3336</v>
      </c>
      <c r="DY19" s="8">
        <f t="shared" si="2"/>
        <v>13424</v>
      </c>
      <c r="DZ19" s="8">
        <f t="shared" si="3"/>
        <v>10719</v>
      </c>
    </row>
    <row r="20" spans="1:130" x14ac:dyDescent="0.2">
      <c r="A20" t="s">
        <v>162</v>
      </c>
      <c r="B20" t="s">
        <v>167</v>
      </c>
      <c r="C20" t="s">
        <v>168</v>
      </c>
      <c r="D20" s="8">
        <f>SUM(Table325[[#This Row],[0]:[90]])</f>
        <v>48788</v>
      </c>
      <c r="E20" s="9">
        <f>SUM(Table325[[#This Row],[0]:[15]])</f>
        <v>8321</v>
      </c>
      <c r="F20" s="8">
        <f>SUM(Table325[[#This Row],[16]:[64]])</f>
        <v>29967</v>
      </c>
      <c r="G20" s="8">
        <f>SUM(Table325[[#This Row],[65]:[90]])</f>
        <v>10500</v>
      </c>
      <c r="H20" s="8">
        <f>SUM(Table325[[#This Row],[85]:[90]])</f>
        <v>1296</v>
      </c>
      <c r="I20" s="9">
        <f>SUM(Table325[[#This Row],[0]:[17]])</f>
        <v>9522</v>
      </c>
      <c r="J20" s="8">
        <f>SUM(Table325[[#This Row],[18]:[64]])</f>
        <v>28766</v>
      </c>
      <c r="K20" s="9">
        <f>SUM(Table325[[#This Row],[0]:[4]])</f>
        <v>2248</v>
      </c>
      <c r="L20" s="8">
        <f>SUM(Table325[[#This Row],[5]:[15]])</f>
        <v>6073</v>
      </c>
      <c r="M20" s="8">
        <f>SUM(Table325[[#This Row],[16]:[24]])</f>
        <v>4724</v>
      </c>
      <c r="N20" s="8">
        <f>SUM(Table325[[#This Row],[25]:[49]])</f>
        <v>14786</v>
      </c>
      <c r="O20" s="8">
        <f>SUM(Table325[[#This Row],[50]:[64]])</f>
        <v>10457</v>
      </c>
      <c r="P20" s="8">
        <f>SUM(Table325[[#This Row],[65]:[74]])</f>
        <v>5544</v>
      </c>
      <c r="Q20" s="8">
        <f>SUM(Table325[[#This Row],[75]:[84]])</f>
        <v>3660</v>
      </c>
      <c r="R20" s="9">
        <f>SUM(Table325[[#This Row],[5]:[9]])</f>
        <v>2657</v>
      </c>
      <c r="S20" s="8">
        <f>SUM(Table325[[#This Row],[10]:[14]])</f>
        <v>2833</v>
      </c>
      <c r="T20" s="8">
        <f>SUM(Table325[[#This Row],[15]:[19]])</f>
        <v>2800</v>
      </c>
      <c r="U20" s="8">
        <f>SUM(Table325[[#This Row],[20]:[24]])</f>
        <v>2507</v>
      </c>
      <c r="V20" s="8">
        <f>SUM(Table325[[#This Row],[25]:[29]])</f>
        <v>2639</v>
      </c>
      <c r="W20" s="8">
        <f>SUM(Table325[[#This Row],[30]:[34]])</f>
        <v>3052</v>
      </c>
      <c r="X20" s="8">
        <f>SUM(Table325[[#This Row],[35]:[39]])</f>
        <v>3086</v>
      </c>
      <c r="Y20" s="8">
        <f>SUM(Table325[[#This Row],[40]:[44]])</f>
        <v>3228</v>
      </c>
      <c r="Z20" s="8">
        <f>SUM(Table325[[#This Row],[45]:[49]])</f>
        <v>2781</v>
      </c>
      <c r="AA20" s="8">
        <f>SUM(Table325[[#This Row],[50]:[54]])</f>
        <v>3319</v>
      </c>
      <c r="AB20" s="8">
        <f>SUM(Table325[[#This Row],[55]:[59]])</f>
        <v>3693</v>
      </c>
      <c r="AC20" s="8">
        <f>SUM(Table325[[#This Row],[60]:[64]])</f>
        <v>3445</v>
      </c>
      <c r="AD20" s="8">
        <f>SUM(Table325[[#This Row],[65]:[69]])</f>
        <v>3044</v>
      </c>
      <c r="AE20" s="8">
        <f>SUM(Table325[[#This Row],[70]:[74]])</f>
        <v>2500</v>
      </c>
      <c r="AF20" s="8">
        <f>SUM(Table325[[#This Row],[75]:[79]])</f>
        <v>2276</v>
      </c>
      <c r="AG20" s="8">
        <f>SUM(Table325[[#This Row],[80]:[84]])</f>
        <v>1384</v>
      </c>
      <c r="AH20" s="8">
        <f>SUM(Table325[[#This Row],[85]:[89]])</f>
        <v>879</v>
      </c>
      <c r="AI20" s="8">
        <f>Table325[[#This Row],[90]]</f>
        <v>417</v>
      </c>
      <c r="AJ20" s="9">
        <v>416</v>
      </c>
      <c r="AK20" s="8">
        <v>409</v>
      </c>
      <c r="AL20" s="8">
        <v>468</v>
      </c>
      <c r="AM20" s="8">
        <v>457</v>
      </c>
      <c r="AN20" s="8">
        <v>498</v>
      </c>
      <c r="AO20" s="8">
        <v>451</v>
      </c>
      <c r="AP20" s="8">
        <v>544</v>
      </c>
      <c r="AQ20" s="8">
        <v>506</v>
      </c>
      <c r="AR20" s="8">
        <v>590</v>
      </c>
      <c r="AS20" s="8">
        <v>566</v>
      </c>
      <c r="AT20" s="8">
        <v>571</v>
      </c>
      <c r="AU20" s="8">
        <v>556</v>
      </c>
      <c r="AV20" s="8">
        <v>553</v>
      </c>
      <c r="AW20" s="8">
        <v>581</v>
      </c>
      <c r="AX20" s="8">
        <v>572</v>
      </c>
      <c r="AY20" s="8">
        <v>583</v>
      </c>
      <c r="AZ20" s="8">
        <v>603</v>
      </c>
      <c r="BA20" s="8">
        <v>598</v>
      </c>
      <c r="BB20" s="8">
        <v>519</v>
      </c>
      <c r="BC20" s="8">
        <v>497</v>
      </c>
      <c r="BD20" s="8">
        <v>585</v>
      </c>
      <c r="BE20" s="8">
        <v>612</v>
      </c>
      <c r="BF20" s="8">
        <v>465</v>
      </c>
      <c r="BG20" s="8">
        <v>421</v>
      </c>
      <c r="BH20" s="8">
        <v>424</v>
      </c>
      <c r="BI20" s="8">
        <v>517</v>
      </c>
      <c r="BJ20" s="8">
        <v>507</v>
      </c>
      <c r="BK20" s="8">
        <v>566</v>
      </c>
      <c r="BL20" s="8">
        <v>546</v>
      </c>
      <c r="BM20" s="8">
        <v>503</v>
      </c>
      <c r="BN20" s="8">
        <v>572</v>
      </c>
      <c r="BO20" s="8">
        <v>609</v>
      </c>
      <c r="BP20" s="8">
        <v>618</v>
      </c>
      <c r="BQ20" s="8">
        <v>635</v>
      </c>
      <c r="BR20" s="8">
        <v>618</v>
      </c>
      <c r="BS20" s="8">
        <v>629</v>
      </c>
      <c r="BT20" s="8">
        <v>571</v>
      </c>
      <c r="BU20" s="8">
        <v>628</v>
      </c>
      <c r="BV20" s="8">
        <v>626</v>
      </c>
      <c r="BW20" s="8">
        <v>632</v>
      </c>
      <c r="BX20" s="8">
        <v>634</v>
      </c>
      <c r="BY20" s="8">
        <v>648</v>
      </c>
      <c r="BZ20" s="8">
        <v>671</v>
      </c>
      <c r="CA20" s="8">
        <v>657</v>
      </c>
      <c r="CB20" s="8">
        <v>618</v>
      </c>
      <c r="CC20" s="8">
        <v>597</v>
      </c>
      <c r="CD20" s="8">
        <v>517</v>
      </c>
      <c r="CE20" s="8">
        <v>496</v>
      </c>
      <c r="CF20" s="8">
        <v>557</v>
      </c>
      <c r="CG20" s="8">
        <v>614</v>
      </c>
      <c r="CH20" s="8">
        <v>597</v>
      </c>
      <c r="CI20" s="8">
        <v>662</v>
      </c>
      <c r="CJ20" s="8">
        <v>679</v>
      </c>
      <c r="CK20" s="8">
        <v>741</v>
      </c>
      <c r="CL20" s="8">
        <v>640</v>
      </c>
      <c r="CM20" s="8">
        <v>730</v>
      </c>
      <c r="CN20" s="8">
        <v>690</v>
      </c>
      <c r="CO20" s="8">
        <v>753</v>
      </c>
      <c r="CP20" s="8">
        <v>737</v>
      </c>
      <c r="CQ20" s="8">
        <v>783</v>
      </c>
      <c r="CR20" s="8">
        <v>716</v>
      </c>
      <c r="CS20" s="8">
        <v>718</v>
      </c>
      <c r="CT20" s="8">
        <v>744</v>
      </c>
      <c r="CU20" s="8">
        <v>658</v>
      </c>
      <c r="CV20" s="8">
        <v>609</v>
      </c>
      <c r="CW20" s="8">
        <v>658</v>
      </c>
      <c r="CX20" s="8">
        <v>618</v>
      </c>
      <c r="CY20" s="8">
        <v>624</v>
      </c>
      <c r="CZ20" s="8">
        <v>581</v>
      </c>
      <c r="DA20" s="8">
        <v>563</v>
      </c>
      <c r="DB20" s="8">
        <v>518</v>
      </c>
      <c r="DC20" s="8">
        <v>520</v>
      </c>
      <c r="DD20" s="8">
        <v>488</v>
      </c>
      <c r="DE20" s="8">
        <v>493</v>
      </c>
      <c r="DF20" s="8">
        <v>481</v>
      </c>
      <c r="DG20" s="8">
        <v>529</v>
      </c>
      <c r="DH20" s="8">
        <v>463</v>
      </c>
      <c r="DI20" s="8">
        <v>535</v>
      </c>
      <c r="DJ20" s="8">
        <v>407</v>
      </c>
      <c r="DK20" s="8">
        <v>342</v>
      </c>
      <c r="DL20" s="8">
        <v>348</v>
      </c>
      <c r="DM20" s="8">
        <v>311</v>
      </c>
      <c r="DN20" s="8">
        <v>234</v>
      </c>
      <c r="DO20" s="8">
        <v>247</v>
      </c>
      <c r="DP20" s="8">
        <v>244</v>
      </c>
      <c r="DQ20" s="8">
        <v>223</v>
      </c>
      <c r="DR20" s="8">
        <v>200</v>
      </c>
      <c r="DS20" s="8">
        <v>163</v>
      </c>
      <c r="DT20" s="8">
        <v>159</v>
      </c>
      <c r="DU20" s="8">
        <v>134</v>
      </c>
      <c r="DV20" s="8">
        <v>417</v>
      </c>
      <c r="DW20" s="8">
        <f t="shared" si="0"/>
        <v>29967</v>
      </c>
      <c r="DX20" s="8">
        <f t="shared" si="1"/>
        <v>3523</v>
      </c>
      <c r="DY20" s="8">
        <f t="shared" si="2"/>
        <v>14786</v>
      </c>
      <c r="DZ20" s="8">
        <f t="shared" si="3"/>
        <v>10457</v>
      </c>
    </row>
    <row r="21" spans="1:130" x14ac:dyDescent="0.2">
      <c r="A21" t="s">
        <v>162</v>
      </c>
      <c r="B21" t="s">
        <v>169</v>
      </c>
      <c r="C21" t="s">
        <v>170</v>
      </c>
      <c r="D21" s="8">
        <f>SUM(Table325[[#This Row],[0]:[90]])</f>
        <v>52389</v>
      </c>
      <c r="E21" s="9">
        <f>SUM(Table325[[#This Row],[0]:[15]])</f>
        <v>7707</v>
      </c>
      <c r="F21" s="8">
        <f>SUM(Table325[[#This Row],[16]:[64]])</f>
        <v>30156</v>
      </c>
      <c r="G21" s="8">
        <f>SUM(Table325[[#This Row],[65]:[90]])</f>
        <v>14526</v>
      </c>
      <c r="H21" s="8">
        <f>SUM(Table325[[#This Row],[85]:[90]])</f>
        <v>1750</v>
      </c>
      <c r="I21" s="9">
        <f>SUM(Table325[[#This Row],[0]:[17]])</f>
        <v>8805</v>
      </c>
      <c r="J21" s="8">
        <f>SUM(Table325[[#This Row],[18]:[64]])</f>
        <v>29058</v>
      </c>
      <c r="K21" s="9">
        <f>SUM(Table325[[#This Row],[0]:[4]])</f>
        <v>2019</v>
      </c>
      <c r="L21" s="8">
        <f>SUM(Table325[[#This Row],[5]:[15]])</f>
        <v>5688</v>
      </c>
      <c r="M21" s="8">
        <f>SUM(Table325[[#This Row],[16]:[24]])</f>
        <v>4572</v>
      </c>
      <c r="N21" s="8">
        <f>SUM(Table325[[#This Row],[25]:[49]])</f>
        <v>13116</v>
      </c>
      <c r="O21" s="8">
        <f>SUM(Table325[[#This Row],[50]:[64]])</f>
        <v>12468</v>
      </c>
      <c r="P21" s="8">
        <f>SUM(Table325[[#This Row],[65]:[74]])</f>
        <v>7488</v>
      </c>
      <c r="Q21" s="8">
        <f>SUM(Table325[[#This Row],[75]:[84]])</f>
        <v>5288</v>
      </c>
      <c r="R21" s="9">
        <f>SUM(Table325[[#This Row],[5]:[9]])</f>
        <v>2385</v>
      </c>
      <c r="S21" s="8">
        <f>SUM(Table325[[#This Row],[10]:[14]])</f>
        <v>2758</v>
      </c>
      <c r="T21" s="8">
        <f>SUM(Table325[[#This Row],[15]:[19]])</f>
        <v>2684</v>
      </c>
      <c r="U21" s="8">
        <f>SUM(Table325[[#This Row],[20]:[24]])</f>
        <v>2433</v>
      </c>
      <c r="V21" s="8">
        <f>SUM(Table325[[#This Row],[25]:[29]])</f>
        <v>2281</v>
      </c>
      <c r="W21" s="8">
        <f>SUM(Table325[[#This Row],[30]:[34]])</f>
        <v>2513</v>
      </c>
      <c r="X21" s="8">
        <f>SUM(Table325[[#This Row],[35]:[39]])</f>
        <v>2678</v>
      </c>
      <c r="Y21" s="8">
        <f>SUM(Table325[[#This Row],[40]:[44]])</f>
        <v>2841</v>
      </c>
      <c r="Z21" s="8">
        <f>SUM(Table325[[#This Row],[45]:[49]])</f>
        <v>2803</v>
      </c>
      <c r="AA21" s="8">
        <f>SUM(Table325[[#This Row],[50]:[54]])</f>
        <v>3701</v>
      </c>
      <c r="AB21" s="8">
        <f>SUM(Table325[[#This Row],[55]:[59]])</f>
        <v>4401</v>
      </c>
      <c r="AC21" s="8">
        <f>SUM(Table325[[#This Row],[60]:[64]])</f>
        <v>4366</v>
      </c>
      <c r="AD21" s="8">
        <f>SUM(Table325[[#This Row],[65]:[69]])</f>
        <v>3943</v>
      </c>
      <c r="AE21" s="8">
        <f>SUM(Table325[[#This Row],[70]:[74]])</f>
        <v>3545</v>
      </c>
      <c r="AF21" s="8">
        <f>SUM(Table325[[#This Row],[75]:[79]])</f>
        <v>3276</v>
      </c>
      <c r="AG21" s="8">
        <f>SUM(Table325[[#This Row],[80]:[84]])</f>
        <v>2012</v>
      </c>
      <c r="AH21" s="8">
        <f>SUM(Table325[[#This Row],[85]:[89]])</f>
        <v>1148</v>
      </c>
      <c r="AI21" s="8">
        <f>Table325[[#This Row],[90]]</f>
        <v>602</v>
      </c>
      <c r="AJ21" s="9">
        <v>345</v>
      </c>
      <c r="AK21" s="8">
        <v>384</v>
      </c>
      <c r="AL21" s="8">
        <v>398</v>
      </c>
      <c r="AM21" s="8">
        <v>450</v>
      </c>
      <c r="AN21" s="8">
        <v>442</v>
      </c>
      <c r="AO21" s="8">
        <v>438</v>
      </c>
      <c r="AP21" s="8">
        <v>478</v>
      </c>
      <c r="AQ21" s="8">
        <v>453</v>
      </c>
      <c r="AR21" s="8">
        <v>517</v>
      </c>
      <c r="AS21" s="8">
        <v>499</v>
      </c>
      <c r="AT21" s="8">
        <v>545</v>
      </c>
      <c r="AU21" s="8">
        <v>551</v>
      </c>
      <c r="AV21" s="8">
        <v>545</v>
      </c>
      <c r="AW21" s="8">
        <v>548</v>
      </c>
      <c r="AX21" s="8">
        <v>569</v>
      </c>
      <c r="AY21" s="8">
        <v>545</v>
      </c>
      <c r="AZ21" s="8">
        <v>559</v>
      </c>
      <c r="BA21" s="8">
        <v>539</v>
      </c>
      <c r="BB21" s="8">
        <v>513</v>
      </c>
      <c r="BC21" s="8">
        <v>528</v>
      </c>
      <c r="BD21" s="8">
        <v>653</v>
      </c>
      <c r="BE21" s="8">
        <v>605</v>
      </c>
      <c r="BF21" s="8">
        <v>425</v>
      </c>
      <c r="BG21" s="8">
        <v>379</v>
      </c>
      <c r="BH21" s="8">
        <v>371</v>
      </c>
      <c r="BI21" s="8">
        <v>462</v>
      </c>
      <c r="BJ21" s="8">
        <v>448</v>
      </c>
      <c r="BK21" s="8">
        <v>456</v>
      </c>
      <c r="BL21" s="8">
        <v>455</v>
      </c>
      <c r="BM21" s="8">
        <v>460</v>
      </c>
      <c r="BN21" s="8">
        <v>462</v>
      </c>
      <c r="BO21" s="8">
        <v>476</v>
      </c>
      <c r="BP21" s="8">
        <v>510</v>
      </c>
      <c r="BQ21" s="8">
        <v>523</v>
      </c>
      <c r="BR21" s="8">
        <v>542</v>
      </c>
      <c r="BS21" s="8">
        <v>532</v>
      </c>
      <c r="BT21" s="8">
        <v>542</v>
      </c>
      <c r="BU21" s="8">
        <v>508</v>
      </c>
      <c r="BV21" s="8">
        <v>585</v>
      </c>
      <c r="BW21" s="8">
        <v>511</v>
      </c>
      <c r="BX21" s="8">
        <v>540</v>
      </c>
      <c r="BY21" s="8">
        <v>574</v>
      </c>
      <c r="BZ21" s="8">
        <v>560</v>
      </c>
      <c r="CA21" s="8">
        <v>617</v>
      </c>
      <c r="CB21" s="8">
        <v>550</v>
      </c>
      <c r="CC21" s="8">
        <v>619</v>
      </c>
      <c r="CD21" s="8">
        <v>524</v>
      </c>
      <c r="CE21" s="8">
        <v>507</v>
      </c>
      <c r="CF21" s="8">
        <v>571</v>
      </c>
      <c r="CG21" s="8">
        <v>582</v>
      </c>
      <c r="CH21" s="8">
        <v>609</v>
      </c>
      <c r="CI21" s="8">
        <v>722</v>
      </c>
      <c r="CJ21" s="8">
        <v>794</v>
      </c>
      <c r="CK21" s="8">
        <v>802</v>
      </c>
      <c r="CL21" s="8">
        <v>774</v>
      </c>
      <c r="CM21" s="8">
        <v>799</v>
      </c>
      <c r="CN21" s="8">
        <v>887</v>
      </c>
      <c r="CO21" s="8">
        <v>882</v>
      </c>
      <c r="CP21" s="8">
        <v>887</v>
      </c>
      <c r="CQ21" s="8">
        <v>946</v>
      </c>
      <c r="CR21" s="8">
        <v>908</v>
      </c>
      <c r="CS21" s="8">
        <v>865</v>
      </c>
      <c r="CT21" s="8">
        <v>892</v>
      </c>
      <c r="CU21" s="8">
        <v>861</v>
      </c>
      <c r="CV21" s="8">
        <v>840</v>
      </c>
      <c r="CW21" s="8">
        <v>818</v>
      </c>
      <c r="CX21" s="8">
        <v>823</v>
      </c>
      <c r="CY21" s="8">
        <v>810</v>
      </c>
      <c r="CZ21" s="8">
        <v>725</v>
      </c>
      <c r="DA21" s="8">
        <v>767</v>
      </c>
      <c r="DB21" s="8">
        <v>697</v>
      </c>
      <c r="DC21" s="8">
        <v>767</v>
      </c>
      <c r="DD21" s="8">
        <v>691</v>
      </c>
      <c r="DE21" s="8">
        <v>724</v>
      </c>
      <c r="DF21" s="8">
        <v>666</v>
      </c>
      <c r="DG21" s="8">
        <v>751</v>
      </c>
      <c r="DH21" s="8">
        <v>706</v>
      </c>
      <c r="DI21" s="8">
        <v>769</v>
      </c>
      <c r="DJ21" s="8">
        <v>516</v>
      </c>
      <c r="DK21" s="8">
        <v>534</v>
      </c>
      <c r="DL21" s="8">
        <v>505</v>
      </c>
      <c r="DM21" s="8">
        <v>412</v>
      </c>
      <c r="DN21" s="8">
        <v>409</v>
      </c>
      <c r="DO21" s="8">
        <v>334</v>
      </c>
      <c r="DP21" s="8">
        <v>352</v>
      </c>
      <c r="DQ21" s="8">
        <v>298</v>
      </c>
      <c r="DR21" s="8">
        <v>249</v>
      </c>
      <c r="DS21" s="8">
        <v>243</v>
      </c>
      <c r="DT21" s="8">
        <v>190</v>
      </c>
      <c r="DU21" s="8">
        <v>168</v>
      </c>
      <c r="DV21" s="8">
        <v>602</v>
      </c>
      <c r="DW21" s="8">
        <f t="shared" si="0"/>
        <v>30156</v>
      </c>
      <c r="DX21" s="8">
        <f t="shared" si="1"/>
        <v>3474</v>
      </c>
      <c r="DY21" s="8">
        <f t="shared" si="2"/>
        <v>13116</v>
      </c>
      <c r="DZ21" s="8">
        <f t="shared" si="3"/>
        <v>12468</v>
      </c>
    </row>
    <row r="22" spans="1:130" x14ac:dyDescent="0.2">
      <c r="A22" t="s">
        <v>162</v>
      </c>
      <c r="B22" t="s">
        <v>171</v>
      </c>
      <c r="C22" t="s">
        <v>172</v>
      </c>
      <c r="D22" s="8">
        <f>SUM(Table325[[#This Row],[0]:[90]])</f>
        <v>57642</v>
      </c>
      <c r="E22" s="9">
        <f>SUM(Table325[[#This Row],[0]:[15]])</f>
        <v>7108</v>
      </c>
      <c r="F22" s="8">
        <f>SUM(Table325[[#This Row],[16]:[64]])</f>
        <v>39169</v>
      </c>
      <c r="G22" s="8">
        <f>SUM(Table325[[#This Row],[65]:[90]])</f>
        <v>11365</v>
      </c>
      <c r="H22" s="8">
        <f>SUM(Table325[[#This Row],[85]:[90]])</f>
        <v>1415</v>
      </c>
      <c r="I22" s="9">
        <f>SUM(Table325[[#This Row],[0]:[17]])</f>
        <v>8079</v>
      </c>
      <c r="J22" s="8">
        <f>SUM(Table325[[#This Row],[18]:[64]])</f>
        <v>38198</v>
      </c>
      <c r="K22" s="9">
        <f>SUM(Table325[[#This Row],[0]:[4]])</f>
        <v>1897</v>
      </c>
      <c r="L22" s="8">
        <f>SUM(Table325[[#This Row],[5]:[15]])</f>
        <v>5211</v>
      </c>
      <c r="M22" s="8">
        <f>SUM(Table325[[#This Row],[16]:[24]])</f>
        <v>14765</v>
      </c>
      <c r="N22" s="8">
        <f>SUM(Table325[[#This Row],[25]:[49]])</f>
        <v>14959</v>
      </c>
      <c r="O22" s="8">
        <f>SUM(Table325[[#This Row],[50]:[64]])</f>
        <v>9445</v>
      </c>
      <c r="P22" s="8">
        <f>SUM(Table325[[#This Row],[65]:[74]])</f>
        <v>5591</v>
      </c>
      <c r="Q22" s="8">
        <f>SUM(Table325[[#This Row],[75]:[84]])</f>
        <v>4359</v>
      </c>
      <c r="R22" s="9">
        <f>SUM(Table325[[#This Row],[5]:[9]])</f>
        <v>2202</v>
      </c>
      <c r="S22" s="8">
        <f>SUM(Table325[[#This Row],[10]:[14]])</f>
        <v>2542</v>
      </c>
      <c r="T22" s="8">
        <f>SUM(Table325[[#This Row],[15]:[19]])</f>
        <v>5429</v>
      </c>
      <c r="U22" s="8">
        <f>SUM(Table325[[#This Row],[20]:[24]])</f>
        <v>9803</v>
      </c>
      <c r="V22" s="8">
        <f>SUM(Table325[[#This Row],[25]:[29]])</f>
        <v>2949</v>
      </c>
      <c r="W22" s="8">
        <f>SUM(Table325[[#This Row],[30]:[34]])</f>
        <v>3027</v>
      </c>
      <c r="X22" s="8">
        <f>SUM(Table325[[#This Row],[35]:[39]])</f>
        <v>3151</v>
      </c>
      <c r="Y22" s="8">
        <f>SUM(Table325[[#This Row],[40]:[44]])</f>
        <v>3059</v>
      </c>
      <c r="Z22" s="8">
        <f>SUM(Table325[[#This Row],[45]:[49]])</f>
        <v>2773</v>
      </c>
      <c r="AA22" s="8">
        <f>SUM(Table325[[#This Row],[50]:[54]])</f>
        <v>3027</v>
      </c>
      <c r="AB22" s="8">
        <f>SUM(Table325[[#This Row],[55]:[59]])</f>
        <v>3135</v>
      </c>
      <c r="AC22" s="8">
        <f>SUM(Table325[[#This Row],[60]:[64]])</f>
        <v>3283</v>
      </c>
      <c r="AD22" s="8">
        <f>SUM(Table325[[#This Row],[65]:[69]])</f>
        <v>2896</v>
      </c>
      <c r="AE22" s="8">
        <f>SUM(Table325[[#This Row],[70]:[74]])</f>
        <v>2695</v>
      </c>
      <c r="AF22" s="8">
        <f>SUM(Table325[[#This Row],[75]:[79]])</f>
        <v>2741</v>
      </c>
      <c r="AG22" s="8">
        <f>SUM(Table325[[#This Row],[80]:[84]])</f>
        <v>1618</v>
      </c>
      <c r="AH22" s="8">
        <f>SUM(Table325[[#This Row],[85]:[89]])</f>
        <v>954</v>
      </c>
      <c r="AI22" s="8">
        <f>Table325[[#This Row],[90]]</f>
        <v>461</v>
      </c>
      <c r="AJ22" s="9">
        <v>356</v>
      </c>
      <c r="AK22" s="8">
        <v>373</v>
      </c>
      <c r="AL22" s="8">
        <v>387</v>
      </c>
      <c r="AM22" s="8">
        <v>383</v>
      </c>
      <c r="AN22" s="8">
        <v>398</v>
      </c>
      <c r="AO22" s="8">
        <v>365</v>
      </c>
      <c r="AP22" s="8">
        <v>436</v>
      </c>
      <c r="AQ22" s="8">
        <v>460</v>
      </c>
      <c r="AR22" s="8">
        <v>484</v>
      </c>
      <c r="AS22" s="8">
        <v>457</v>
      </c>
      <c r="AT22" s="8">
        <v>526</v>
      </c>
      <c r="AU22" s="8">
        <v>497</v>
      </c>
      <c r="AV22" s="8">
        <v>504</v>
      </c>
      <c r="AW22" s="8">
        <v>510</v>
      </c>
      <c r="AX22" s="8">
        <v>505</v>
      </c>
      <c r="AY22" s="8">
        <v>467</v>
      </c>
      <c r="AZ22" s="8">
        <v>480</v>
      </c>
      <c r="BA22" s="8">
        <v>491</v>
      </c>
      <c r="BB22" s="8">
        <v>878</v>
      </c>
      <c r="BC22" s="8">
        <v>3113</v>
      </c>
      <c r="BD22" s="8">
        <v>2472</v>
      </c>
      <c r="BE22" s="8">
        <v>2912</v>
      </c>
      <c r="BF22" s="8">
        <v>1947</v>
      </c>
      <c r="BG22" s="8">
        <v>1361</v>
      </c>
      <c r="BH22" s="8">
        <v>1111</v>
      </c>
      <c r="BI22" s="8">
        <v>624</v>
      </c>
      <c r="BJ22" s="8">
        <v>576</v>
      </c>
      <c r="BK22" s="8">
        <v>624</v>
      </c>
      <c r="BL22" s="8">
        <v>575</v>
      </c>
      <c r="BM22" s="8">
        <v>550</v>
      </c>
      <c r="BN22" s="8">
        <v>570</v>
      </c>
      <c r="BO22" s="8">
        <v>612</v>
      </c>
      <c r="BP22" s="8">
        <v>606</v>
      </c>
      <c r="BQ22" s="8">
        <v>628</v>
      </c>
      <c r="BR22" s="8">
        <v>611</v>
      </c>
      <c r="BS22" s="8">
        <v>624</v>
      </c>
      <c r="BT22" s="8">
        <v>665</v>
      </c>
      <c r="BU22" s="8">
        <v>630</v>
      </c>
      <c r="BV22" s="8">
        <v>610</v>
      </c>
      <c r="BW22" s="8">
        <v>622</v>
      </c>
      <c r="BX22" s="8">
        <v>621</v>
      </c>
      <c r="BY22" s="8">
        <v>608</v>
      </c>
      <c r="BZ22" s="8">
        <v>600</v>
      </c>
      <c r="CA22" s="8">
        <v>603</v>
      </c>
      <c r="CB22" s="8">
        <v>627</v>
      </c>
      <c r="CC22" s="8">
        <v>624</v>
      </c>
      <c r="CD22" s="8">
        <v>555</v>
      </c>
      <c r="CE22" s="8">
        <v>538</v>
      </c>
      <c r="CF22" s="8">
        <v>523</v>
      </c>
      <c r="CG22" s="8">
        <v>533</v>
      </c>
      <c r="CH22" s="8">
        <v>547</v>
      </c>
      <c r="CI22" s="8">
        <v>581</v>
      </c>
      <c r="CJ22" s="8">
        <v>618</v>
      </c>
      <c r="CK22" s="8">
        <v>624</v>
      </c>
      <c r="CL22" s="8">
        <v>657</v>
      </c>
      <c r="CM22" s="8">
        <v>597</v>
      </c>
      <c r="CN22" s="8">
        <v>663</v>
      </c>
      <c r="CO22" s="8">
        <v>617</v>
      </c>
      <c r="CP22" s="8">
        <v>636</v>
      </c>
      <c r="CQ22" s="8">
        <v>622</v>
      </c>
      <c r="CR22" s="8">
        <v>666</v>
      </c>
      <c r="CS22" s="8">
        <v>646</v>
      </c>
      <c r="CT22" s="8">
        <v>687</v>
      </c>
      <c r="CU22" s="8">
        <v>620</v>
      </c>
      <c r="CV22" s="8">
        <v>664</v>
      </c>
      <c r="CW22" s="8">
        <v>569</v>
      </c>
      <c r="CX22" s="8">
        <v>616</v>
      </c>
      <c r="CY22" s="8">
        <v>557</v>
      </c>
      <c r="CZ22" s="8">
        <v>590</v>
      </c>
      <c r="DA22" s="8">
        <v>564</v>
      </c>
      <c r="DB22" s="8">
        <v>516</v>
      </c>
      <c r="DC22" s="8">
        <v>546</v>
      </c>
      <c r="DD22" s="8">
        <v>544</v>
      </c>
      <c r="DE22" s="8">
        <v>551</v>
      </c>
      <c r="DF22" s="8">
        <v>538</v>
      </c>
      <c r="DG22" s="8">
        <v>588</v>
      </c>
      <c r="DH22" s="8">
        <v>586</v>
      </c>
      <c r="DI22" s="8">
        <v>655</v>
      </c>
      <c r="DJ22" s="8">
        <v>470</v>
      </c>
      <c r="DK22" s="8">
        <v>442</v>
      </c>
      <c r="DL22" s="8">
        <v>441</v>
      </c>
      <c r="DM22" s="8">
        <v>362</v>
      </c>
      <c r="DN22" s="8">
        <v>273</v>
      </c>
      <c r="DO22" s="8">
        <v>274</v>
      </c>
      <c r="DP22" s="8">
        <v>268</v>
      </c>
      <c r="DQ22" s="8">
        <v>248</v>
      </c>
      <c r="DR22" s="8">
        <v>217</v>
      </c>
      <c r="DS22" s="8">
        <v>209</v>
      </c>
      <c r="DT22" s="8">
        <v>164</v>
      </c>
      <c r="DU22" s="8">
        <v>116</v>
      </c>
      <c r="DV22" s="8">
        <v>461</v>
      </c>
      <c r="DW22" s="8">
        <f t="shared" si="0"/>
        <v>39169</v>
      </c>
      <c r="DX22" s="8">
        <f t="shared" si="1"/>
        <v>13794</v>
      </c>
      <c r="DY22" s="8">
        <f t="shared" si="2"/>
        <v>14959</v>
      </c>
      <c r="DZ22" s="8">
        <f t="shared" si="3"/>
        <v>9445</v>
      </c>
    </row>
    <row r="23" spans="1:130" x14ac:dyDescent="0.2">
      <c r="A23" t="s">
        <v>162</v>
      </c>
      <c r="B23" t="s">
        <v>173</v>
      </c>
      <c r="C23" t="s">
        <v>174</v>
      </c>
      <c r="D23" s="8">
        <f>SUM(Table325[[#This Row],[0]:[90]])</f>
        <v>58071</v>
      </c>
      <c r="E23" s="9">
        <f>SUM(Table325[[#This Row],[0]:[15]])</f>
        <v>9472</v>
      </c>
      <c r="F23" s="8">
        <f>SUM(Table325[[#This Row],[16]:[64]])</f>
        <v>36867</v>
      </c>
      <c r="G23" s="8">
        <f>SUM(Table325[[#This Row],[65]:[90]])</f>
        <v>11732</v>
      </c>
      <c r="H23" s="8">
        <f>SUM(Table325[[#This Row],[85]:[90]])</f>
        <v>1311</v>
      </c>
      <c r="I23" s="9">
        <f>SUM(Table325[[#This Row],[0]:[17]])</f>
        <v>10759</v>
      </c>
      <c r="J23" s="8">
        <f>SUM(Table325[[#This Row],[18]:[64]])</f>
        <v>35580</v>
      </c>
      <c r="K23" s="9">
        <f>SUM(Table325[[#This Row],[0]:[4]])</f>
        <v>2441</v>
      </c>
      <c r="L23" s="8">
        <f>SUM(Table325[[#This Row],[5]:[15]])</f>
        <v>7031</v>
      </c>
      <c r="M23" s="8">
        <f>SUM(Table325[[#This Row],[16]:[24]])</f>
        <v>8581</v>
      </c>
      <c r="N23" s="8">
        <f>SUM(Table325[[#This Row],[25]:[49]])</f>
        <v>16698</v>
      </c>
      <c r="O23" s="8">
        <f>SUM(Table325[[#This Row],[50]:[64]])</f>
        <v>11588</v>
      </c>
      <c r="P23" s="8">
        <f>SUM(Table325[[#This Row],[65]:[74]])</f>
        <v>6288</v>
      </c>
      <c r="Q23" s="8">
        <f>SUM(Table325[[#This Row],[75]:[84]])</f>
        <v>4133</v>
      </c>
      <c r="R23" s="9">
        <f>SUM(Table325[[#This Row],[5]:[9]])</f>
        <v>3069</v>
      </c>
      <c r="S23" s="8">
        <f>SUM(Table325[[#This Row],[10]:[14]])</f>
        <v>3340</v>
      </c>
      <c r="T23" s="8">
        <f>SUM(Table325[[#This Row],[15]:[19]])</f>
        <v>3562</v>
      </c>
      <c r="U23" s="8">
        <f>SUM(Table325[[#This Row],[20]:[24]])</f>
        <v>5641</v>
      </c>
      <c r="V23" s="8">
        <f>SUM(Table325[[#This Row],[25]:[29]])</f>
        <v>3010</v>
      </c>
      <c r="W23" s="8">
        <f>SUM(Table325[[#This Row],[30]:[34]])</f>
        <v>3244</v>
      </c>
      <c r="X23" s="8">
        <f>SUM(Table325[[#This Row],[35]:[39]])</f>
        <v>3608</v>
      </c>
      <c r="Y23" s="8">
        <f>SUM(Table325[[#This Row],[40]:[44]])</f>
        <v>3554</v>
      </c>
      <c r="Z23" s="8">
        <f>SUM(Table325[[#This Row],[45]:[49]])</f>
        <v>3282</v>
      </c>
      <c r="AA23" s="8">
        <f>SUM(Table325[[#This Row],[50]:[54]])</f>
        <v>3734</v>
      </c>
      <c r="AB23" s="8">
        <f>SUM(Table325[[#This Row],[55]:[59]])</f>
        <v>3975</v>
      </c>
      <c r="AC23" s="8">
        <f>SUM(Table325[[#This Row],[60]:[64]])</f>
        <v>3879</v>
      </c>
      <c r="AD23" s="8">
        <f>SUM(Table325[[#This Row],[65]:[69]])</f>
        <v>3326</v>
      </c>
      <c r="AE23" s="8">
        <f>SUM(Table325[[#This Row],[70]:[74]])</f>
        <v>2962</v>
      </c>
      <c r="AF23" s="8">
        <f>SUM(Table325[[#This Row],[75]:[79]])</f>
        <v>2585</v>
      </c>
      <c r="AG23" s="8">
        <f>SUM(Table325[[#This Row],[80]:[84]])</f>
        <v>1548</v>
      </c>
      <c r="AH23" s="8">
        <f>SUM(Table325[[#This Row],[85]:[89]])</f>
        <v>925</v>
      </c>
      <c r="AI23" s="8">
        <f>Table325[[#This Row],[90]]</f>
        <v>386</v>
      </c>
      <c r="AJ23" s="9">
        <v>476</v>
      </c>
      <c r="AK23" s="8">
        <v>472</v>
      </c>
      <c r="AL23" s="8">
        <v>477</v>
      </c>
      <c r="AM23" s="8">
        <v>482</v>
      </c>
      <c r="AN23" s="8">
        <v>534</v>
      </c>
      <c r="AO23" s="8">
        <v>556</v>
      </c>
      <c r="AP23" s="8">
        <v>572</v>
      </c>
      <c r="AQ23" s="8">
        <v>622</v>
      </c>
      <c r="AR23" s="8">
        <v>638</v>
      </c>
      <c r="AS23" s="8">
        <v>681</v>
      </c>
      <c r="AT23" s="8">
        <v>648</v>
      </c>
      <c r="AU23" s="8">
        <v>628</v>
      </c>
      <c r="AV23" s="8">
        <v>732</v>
      </c>
      <c r="AW23" s="8">
        <v>632</v>
      </c>
      <c r="AX23" s="8">
        <v>700</v>
      </c>
      <c r="AY23" s="8">
        <v>622</v>
      </c>
      <c r="AZ23" s="8">
        <v>610</v>
      </c>
      <c r="BA23" s="8">
        <v>677</v>
      </c>
      <c r="BB23" s="8">
        <v>697</v>
      </c>
      <c r="BC23" s="8">
        <v>956</v>
      </c>
      <c r="BD23" s="8">
        <v>1263</v>
      </c>
      <c r="BE23" s="8">
        <v>1545</v>
      </c>
      <c r="BF23" s="8">
        <v>1156</v>
      </c>
      <c r="BG23" s="8">
        <v>843</v>
      </c>
      <c r="BH23" s="8">
        <v>834</v>
      </c>
      <c r="BI23" s="8">
        <v>618</v>
      </c>
      <c r="BJ23" s="8">
        <v>612</v>
      </c>
      <c r="BK23" s="8">
        <v>607</v>
      </c>
      <c r="BL23" s="8">
        <v>566</v>
      </c>
      <c r="BM23" s="8">
        <v>607</v>
      </c>
      <c r="BN23" s="8">
        <v>614</v>
      </c>
      <c r="BO23" s="8">
        <v>607</v>
      </c>
      <c r="BP23" s="8">
        <v>650</v>
      </c>
      <c r="BQ23" s="8">
        <v>701</v>
      </c>
      <c r="BR23" s="8">
        <v>672</v>
      </c>
      <c r="BS23" s="8">
        <v>724</v>
      </c>
      <c r="BT23" s="8">
        <v>742</v>
      </c>
      <c r="BU23" s="8">
        <v>724</v>
      </c>
      <c r="BV23" s="8">
        <v>693</v>
      </c>
      <c r="BW23" s="8">
        <v>725</v>
      </c>
      <c r="BX23" s="8">
        <v>704</v>
      </c>
      <c r="BY23" s="8">
        <v>705</v>
      </c>
      <c r="BZ23" s="8">
        <v>756</v>
      </c>
      <c r="CA23" s="8">
        <v>691</v>
      </c>
      <c r="CB23" s="8">
        <v>698</v>
      </c>
      <c r="CC23" s="8">
        <v>754</v>
      </c>
      <c r="CD23" s="8">
        <v>626</v>
      </c>
      <c r="CE23" s="8">
        <v>627</v>
      </c>
      <c r="CF23" s="8">
        <v>654</v>
      </c>
      <c r="CG23" s="8">
        <v>621</v>
      </c>
      <c r="CH23" s="8">
        <v>621</v>
      </c>
      <c r="CI23" s="8">
        <v>758</v>
      </c>
      <c r="CJ23" s="8">
        <v>758</v>
      </c>
      <c r="CK23" s="8">
        <v>863</v>
      </c>
      <c r="CL23" s="8">
        <v>734</v>
      </c>
      <c r="CM23" s="8">
        <v>820</v>
      </c>
      <c r="CN23" s="8">
        <v>754</v>
      </c>
      <c r="CO23" s="8">
        <v>820</v>
      </c>
      <c r="CP23" s="8">
        <v>787</v>
      </c>
      <c r="CQ23" s="8">
        <v>794</v>
      </c>
      <c r="CR23" s="8">
        <v>830</v>
      </c>
      <c r="CS23" s="8">
        <v>810</v>
      </c>
      <c r="CT23" s="8">
        <v>776</v>
      </c>
      <c r="CU23" s="8">
        <v>748</v>
      </c>
      <c r="CV23" s="8">
        <v>715</v>
      </c>
      <c r="CW23" s="8">
        <v>728</v>
      </c>
      <c r="CX23" s="8">
        <v>620</v>
      </c>
      <c r="CY23" s="8">
        <v>690</v>
      </c>
      <c r="CZ23" s="8">
        <v>651</v>
      </c>
      <c r="DA23" s="8">
        <v>637</v>
      </c>
      <c r="DB23" s="8">
        <v>613</v>
      </c>
      <c r="DC23" s="8">
        <v>605</v>
      </c>
      <c r="DD23" s="8">
        <v>578</v>
      </c>
      <c r="DE23" s="8">
        <v>602</v>
      </c>
      <c r="DF23" s="8">
        <v>564</v>
      </c>
      <c r="DG23" s="8">
        <v>552</v>
      </c>
      <c r="DH23" s="8">
        <v>595</v>
      </c>
      <c r="DI23" s="8">
        <v>604</v>
      </c>
      <c r="DJ23" s="8">
        <v>423</v>
      </c>
      <c r="DK23" s="8">
        <v>411</v>
      </c>
      <c r="DL23" s="8">
        <v>414</v>
      </c>
      <c r="DM23" s="8">
        <v>350</v>
      </c>
      <c r="DN23" s="8">
        <v>280</v>
      </c>
      <c r="DO23" s="8">
        <v>270</v>
      </c>
      <c r="DP23" s="8">
        <v>234</v>
      </c>
      <c r="DQ23" s="8">
        <v>228</v>
      </c>
      <c r="DR23" s="8">
        <v>202</v>
      </c>
      <c r="DS23" s="8">
        <v>206</v>
      </c>
      <c r="DT23" s="8">
        <v>153</v>
      </c>
      <c r="DU23" s="8">
        <v>136</v>
      </c>
      <c r="DV23" s="8">
        <v>386</v>
      </c>
      <c r="DW23" s="8">
        <f t="shared" si="0"/>
        <v>36867</v>
      </c>
      <c r="DX23" s="8">
        <f t="shared" si="1"/>
        <v>7294</v>
      </c>
      <c r="DY23" s="8">
        <f t="shared" si="2"/>
        <v>16698</v>
      </c>
      <c r="DZ23" s="8">
        <f t="shared" si="3"/>
        <v>11588</v>
      </c>
    </row>
    <row r="24" spans="1:130" x14ac:dyDescent="0.2">
      <c r="A24" t="s">
        <v>162</v>
      </c>
      <c r="B24" t="s">
        <v>175</v>
      </c>
      <c r="C24" t="s">
        <v>176</v>
      </c>
      <c r="D24" s="8">
        <f>SUM(Table325[[#This Row],[0]:[90]])</f>
        <v>22413</v>
      </c>
      <c r="E24" s="9">
        <f>SUM(Table325[[#This Row],[0]:[15]])</f>
        <v>4287</v>
      </c>
      <c r="F24" s="8">
        <f>SUM(Table325[[#This Row],[16]:[64]])</f>
        <v>13975</v>
      </c>
      <c r="G24" s="8">
        <f>SUM(Table325[[#This Row],[65]:[90]])</f>
        <v>4151</v>
      </c>
      <c r="H24" s="8">
        <f>SUM(Table325[[#This Row],[85]:[90]])</f>
        <v>534</v>
      </c>
      <c r="I24" s="9">
        <f>SUM(Table325[[#This Row],[0]:[17]])</f>
        <v>4868</v>
      </c>
      <c r="J24" s="8">
        <f>SUM(Table325[[#This Row],[18]:[64]])</f>
        <v>13394</v>
      </c>
      <c r="K24" s="9">
        <f>SUM(Table325[[#This Row],[0]:[4]])</f>
        <v>1236</v>
      </c>
      <c r="L24" s="8">
        <f>SUM(Table325[[#This Row],[5]:[15]])</f>
        <v>3051</v>
      </c>
      <c r="M24" s="8">
        <f>SUM(Table325[[#This Row],[16]:[24]])</f>
        <v>2405</v>
      </c>
      <c r="N24" s="8">
        <f>SUM(Table325[[#This Row],[25]:[49]])</f>
        <v>6986</v>
      </c>
      <c r="O24" s="8">
        <f>SUM(Table325[[#This Row],[50]:[64]])</f>
        <v>4584</v>
      </c>
      <c r="P24" s="8">
        <f>SUM(Table325[[#This Row],[65]:[74]])</f>
        <v>2277</v>
      </c>
      <c r="Q24" s="8">
        <f>SUM(Table325[[#This Row],[75]:[84]])</f>
        <v>1340</v>
      </c>
      <c r="R24" s="9">
        <f>SUM(Table325[[#This Row],[5]:[9]])</f>
        <v>1386</v>
      </c>
      <c r="S24" s="8">
        <f>SUM(Table325[[#This Row],[10]:[14]])</f>
        <v>1378</v>
      </c>
      <c r="T24" s="8">
        <f>SUM(Table325[[#This Row],[15]:[19]])</f>
        <v>1415</v>
      </c>
      <c r="U24" s="8">
        <f>SUM(Table325[[#This Row],[20]:[24]])</f>
        <v>1277</v>
      </c>
      <c r="V24" s="8">
        <f>SUM(Table325[[#This Row],[25]:[29]])</f>
        <v>1393</v>
      </c>
      <c r="W24" s="8">
        <f>SUM(Table325[[#This Row],[30]:[34]])</f>
        <v>1420</v>
      </c>
      <c r="X24" s="8">
        <f>SUM(Table325[[#This Row],[35]:[39]])</f>
        <v>1538</v>
      </c>
      <c r="Y24" s="8">
        <f>SUM(Table325[[#This Row],[40]:[44]])</f>
        <v>1402</v>
      </c>
      <c r="Z24" s="8">
        <f>SUM(Table325[[#This Row],[45]:[49]])</f>
        <v>1233</v>
      </c>
      <c r="AA24" s="8">
        <f>SUM(Table325[[#This Row],[50]:[54]])</f>
        <v>1406</v>
      </c>
      <c r="AB24" s="8">
        <f>SUM(Table325[[#This Row],[55]:[59]])</f>
        <v>1608</v>
      </c>
      <c r="AC24" s="8">
        <f>SUM(Table325[[#This Row],[60]:[64]])</f>
        <v>1570</v>
      </c>
      <c r="AD24" s="8">
        <f>SUM(Table325[[#This Row],[65]:[69]])</f>
        <v>1262</v>
      </c>
      <c r="AE24" s="8">
        <f>SUM(Table325[[#This Row],[70]:[74]])</f>
        <v>1015</v>
      </c>
      <c r="AF24" s="8">
        <f>SUM(Table325[[#This Row],[75]:[79]])</f>
        <v>845</v>
      </c>
      <c r="AG24" s="8">
        <f>SUM(Table325[[#This Row],[80]:[84]])</f>
        <v>495</v>
      </c>
      <c r="AH24" s="8">
        <f>SUM(Table325[[#This Row],[85]:[89]])</f>
        <v>373</v>
      </c>
      <c r="AI24" s="8">
        <f>Table325[[#This Row],[90]]</f>
        <v>161</v>
      </c>
      <c r="AJ24" s="9">
        <v>255</v>
      </c>
      <c r="AK24" s="8">
        <v>228</v>
      </c>
      <c r="AL24" s="8">
        <v>262</v>
      </c>
      <c r="AM24" s="8">
        <v>242</v>
      </c>
      <c r="AN24" s="8">
        <v>249</v>
      </c>
      <c r="AO24" s="8">
        <v>260</v>
      </c>
      <c r="AP24" s="8">
        <v>284</v>
      </c>
      <c r="AQ24" s="8">
        <v>276</v>
      </c>
      <c r="AR24" s="8">
        <v>279</v>
      </c>
      <c r="AS24" s="8">
        <v>287</v>
      </c>
      <c r="AT24" s="8">
        <v>235</v>
      </c>
      <c r="AU24" s="8">
        <v>275</v>
      </c>
      <c r="AV24" s="8">
        <v>267</v>
      </c>
      <c r="AW24" s="8">
        <v>306</v>
      </c>
      <c r="AX24" s="8">
        <v>295</v>
      </c>
      <c r="AY24" s="8">
        <v>287</v>
      </c>
      <c r="AZ24" s="8">
        <v>316</v>
      </c>
      <c r="BA24" s="8">
        <v>265</v>
      </c>
      <c r="BB24" s="8">
        <v>258</v>
      </c>
      <c r="BC24" s="8">
        <v>289</v>
      </c>
      <c r="BD24" s="8">
        <v>292</v>
      </c>
      <c r="BE24" s="8">
        <v>325</v>
      </c>
      <c r="BF24" s="8">
        <v>248</v>
      </c>
      <c r="BG24" s="8">
        <v>204</v>
      </c>
      <c r="BH24" s="8">
        <v>208</v>
      </c>
      <c r="BI24" s="8">
        <v>258</v>
      </c>
      <c r="BJ24" s="8">
        <v>291</v>
      </c>
      <c r="BK24" s="8">
        <v>265</v>
      </c>
      <c r="BL24" s="8">
        <v>288</v>
      </c>
      <c r="BM24" s="8">
        <v>291</v>
      </c>
      <c r="BN24" s="8">
        <v>255</v>
      </c>
      <c r="BO24" s="8">
        <v>291</v>
      </c>
      <c r="BP24" s="8">
        <v>305</v>
      </c>
      <c r="BQ24" s="8">
        <v>293</v>
      </c>
      <c r="BR24" s="8">
        <v>276</v>
      </c>
      <c r="BS24" s="8">
        <v>308</v>
      </c>
      <c r="BT24" s="8">
        <v>313</v>
      </c>
      <c r="BU24" s="8">
        <v>318</v>
      </c>
      <c r="BV24" s="8">
        <v>297</v>
      </c>
      <c r="BW24" s="8">
        <v>302</v>
      </c>
      <c r="BX24" s="8">
        <v>261</v>
      </c>
      <c r="BY24" s="8">
        <v>268</v>
      </c>
      <c r="BZ24" s="8">
        <v>282</v>
      </c>
      <c r="CA24" s="8">
        <v>288</v>
      </c>
      <c r="CB24" s="8">
        <v>303</v>
      </c>
      <c r="CC24" s="8">
        <v>276</v>
      </c>
      <c r="CD24" s="8">
        <v>244</v>
      </c>
      <c r="CE24" s="8">
        <v>250</v>
      </c>
      <c r="CF24" s="8">
        <v>230</v>
      </c>
      <c r="CG24" s="8">
        <v>233</v>
      </c>
      <c r="CH24" s="8">
        <v>253</v>
      </c>
      <c r="CI24" s="8">
        <v>277</v>
      </c>
      <c r="CJ24" s="8">
        <v>289</v>
      </c>
      <c r="CK24" s="8">
        <v>304</v>
      </c>
      <c r="CL24" s="8">
        <v>283</v>
      </c>
      <c r="CM24" s="8">
        <v>342</v>
      </c>
      <c r="CN24" s="8">
        <v>313</v>
      </c>
      <c r="CO24" s="8">
        <v>321</v>
      </c>
      <c r="CP24" s="8">
        <v>293</v>
      </c>
      <c r="CQ24" s="8">
        <v>339</v>
      </c>
      <c r="CR24" s="8">
        <v>328</v>
      </c>
      <c r="CS24" s="8">
        <v>327</v>
      </c>
      <c r="CT24" s="8">
        <v>309</v>
      </c>
      <c r="CU24" s="8">
        <v>310</v>
      </c>
      <c r="CV24" s="8">
        <v>296</v>
      </c>
      <c r="CW24" s="8">
        <v>277</v>
      </c>
      <c r="CX24" s="8">
        <v>273</v>
      </c>
      <c r="CY24" s="8">
        <v>230</v>
      </c>
      <c r="CZ24" s="8">
        <v>253</v>
      </c>
      <c r="DA24" s="8">
        <v>229</v>
      </c>
      <c r="DB24" s="8">
        <v>229</v>
      </c>
      <c r="DC24" s="8">
        <v>187</v>
      </c>
      <c r="DD24" s="8">
        <v>185</v>
      </c>
      <c r="DE24" s="8">
        <v>217</v>
      </c>
      <c r="DF24" s="8">
        <v>197</v>
      </c>
      <c r="DG24" s="8">
        <v>177</v>
      </c>
      <c r="DH24" s="8">
        <v>172</v>
      </c>
      <c r="DI24" s="8">
        <v>205</v>
      </c>
      <c r="DJ24" s="8">
        <v>154</v>
      </c>
      <c r="DK24" s="8">
        <v>137</v>
      </c>
      <c r="DL24" s="8">
        <v>143</v>
      </c>
      <c r="DM24" s="8">
        <v>116</v>
      </c>
      <c r="DN24" s="8">
        <v>80</v>
      </c>
      <c r="DO24" s="8">
        <v>82</v>
      </c>
      <c r="DP24" s="8">
        <v>74</v>
      </c>
      <c r="DQ24" s="8">
        <v>102</v>
      </c>
      <c r="DR24" s="8">
        <v>92</v>
      </c>
      <c r="DS24" s="8">
        <v>74</v>
      </c>
      <c r="DT24" s="8">
        <v>55</v>
      </c>
      <c r="DU24" s="8">
        <v>50</v>
      </c>
      <c r="DV24" s="8">
        <v>161</v>
      </c>
      <c r="DW24" s="8">
        <f t="shared" si="0"/>
        <v>13975</v>
      </c>
      <c r="DX24" s="8">
        <f t="shared" si="1"/>
        <v>1824</v>
      </c>
      <c r="DY24" s="8">
        <f t="shared" si="2"/>
        <v>6986</v>
      </c>
      <c r="DZ24" s="8">
        <f t="shared" si="3"/>
        <v>4584</v>
      </c>
    </row>
    <row r="25" spans="1:130" x14ac:dyDescent="0.2">
      <c r="A25" t="s">
        <v>162</v>
      </c>
      <c r="B25" t="s">
        <v>177</v>
      </c>
      <c r="C25" t="s">
        <v>178</v>
      </c>
      <c r="D25" s="8">
        <f>SUM(Table325[[#This Row],[0]:[90]])</f>
        <v>45121</v>
      </c>
      <c r="E25" s="9">
        <f>SUM(Table325[[#This Row],[0]:[15]])</f>
        <v>7609</v>
      </c>
      <c r="F25" s="8">
        <f>SUM(Table325[[#This Row],[16]:[64]])</f>
        <v>27575</v>
      </c>
      <c r="G25" s="8">
        <f>SUM(Table325[[#This Row],[65]:[90]])</f>
        <v>9937</v>
      </c>
      <c r="H25" s="8">
        <f>SUM(Table325[[#This Row],[85]:[90]])</f>
        <v>1128</v>
      </c>
      <c r="I25" s="9">
        <f>SUM(Table325[[#This Row],[0]:[17]])</f>
        <v>8636</v>
      </c>
      <c r="J25" s="8">
        <f>SUM(Table325[[#This Row],[18]:[64]])</f>
        <v>26548</v>
      </c>
      <c r="K25" s="9">
        <f>SUM(Table325[[#This Row],[0]:[4]])</f>
        <v>2196</v>
      </c>
      <c r="L25" s="8">
        <f>SUM(Table325[[#This Row],[5]:[15]])</f>
        <v>5413</v>
      </c>
      <c r="M25" s="8">
        <f>SUM(Table325[[#This Row],[16]:[24]])</f>
        <v>4339</v>
      </c>
      <c r="N25" s="8">
        <f>SUM(Table325[[#This Row],[25]:[49]])</f>
        <v>13229</v>
      </c>
      <c r="O25" s="8">
        <f>SUM(Table325[[#This Row],[50]:[64]])</f>
        <v>10007</v>
      </c>
      <c r="P25" s="8">
        <f>SUM(Table325[[#This Row],[65]:[74]])</f>
        <v>5194</v>
      </c>
      <c r="Q25" s="8">
        <f>SUM(Table325[[#This Row],[75]:[84]])</f>
        <v>3615</v>
      </c>
      <c r="R25" s="9">
        <f>SUM(Table325[[#This Row],[5]:[9]])</f>
        <v>2340</v>
      </c>
      <c r="S25" s="8">
        <f>SUM(Table325[[#This Row],[10]:[14]])</f>
        <v>2557</v>
      </c>
      <c r="T25" s="8">
        <f>SUM(Table325[[#This Row],[15]:[19]])</f>
        <v>2499</v>
      </c>
      <c r="U25" s="8">
        <f>SUM(Table325[[#This Row],[20]:[24]])</f>
        <v>2356</v>
      </c>
      <c r="V25" s="8">
        <f>SUM(Table325[[#This Row],[25]:[29]])</f>
        <v>2511</v>
      </c>
      <c r="W25" s="8">
        <f>SUM(Table325[[#This Row],[30]:[34]])</f>
        <v>2846</v>
      </c>
      <c r="X25" s="8">
        <f>SUM(Table325[[#This Row],[35]:[39]])</f>
        <v>2803</v>
      </c>
      <c r="Y25" s="8">
        <f>SUM(Table325[[#This Row],[40]:[44]])</f>
        <v>2573</v>
      </c>
      <c r="Z25" s="8">
        <f>SUM(Table325[[#This Row],[45]:[49]])</f>
        <v>2496</v>
      </c>
      <c r="AA25" s="8">
        <f>SUM(Table325[[#This Row],[50]:[54]])</f>
        <v>3069</v>
      </c>
      <c r="AB25" s="8">
        <f>SUM(Table325[[#This Row],[55]:[59]])</f>
        <v>3650</v>
      </c>
      <c r="AC25" s="8">
        <f>SUM(Table325[[#This Row],[60]:[64]])</f>
        <v>3288</v>
      </c>
      <c r="AD25" s="8">
        <f>SUM(Table325[[#This Row],[65]:[69]])</f>
        <v>2795</v>
      </c>
      <c r="AE25" s="8">
        <f>SUM(Table325[[#This Row],[70]:[74]])</f>
        <v>2399</v>
      </c>
      <c r="AF25" s="8">
        <f>SUM(Table325[[#This Row],[75]:[79]])</f>
        <v>2228</v>
      </c>
      <c r="AG25" s="8">
        <f>SUM(Table325[[#This Row],[80]:[84]])</f>
        <v>1387</v>
      </c>
      <c r="AH25" s="8">
        <f>SUM(Table325[[#This Row],[85]:[89]])</f>
        <v>801</v>
      </c>
      <c r="AI25" s="8">
        <f>Table325[[#This Row],[90]]</f>
        <v>327</v>
      </c>
      <c r="AJ25" s="9">
        <v>419</v>
      </c>
      <c r="AK25" s="8">
        <v>404</v>
      </c>
      <c r="AL25" s="8">
        <v>452</v>
      </c>
      <c r="AM25" s="8">
        <v>463</v>
      </c>
      <c r="AN25" s="8">
        <v>458</v>
      </c>
      <c r="AO25" s="8">
        <v>446</v>
      </c>
      <c r="AP25" s="8">
        <v>451</v>
      </c>
      <c r="AQ25" s="8">
        <v>467</v>
      </c>
      <c r="AR25" s="8">
        <v>497</v>
      </c>
      <c r="AS25" s="8">
        <v>479</v>
      </c>
      <c r="AT25" s="8">
        <v>496</v>
      </c>
      <c r="AU25" s="8">
        <v>528</v>
      </c>
      <c r="AV25" s="8">
        <v>524</v>
      </c>
      <c r="AW25" s="8">
        <v>505</v>
      </c>
      <c r="AX25" s="8">
        <v>504</v>
      </c>
      <c r="AY25" s="8">
        <v>516</v>
      </c>
      <c r="AZ25" s="8">
        <v>547</v>
      </c>
      <c r="BA25" s="8">
        <v>480</v>
      </c>
      <c r="BB25" s="8">
        <v>483</v>
      </c>
      <c r="BC25" s="8">
        <v>473</v>
      </c>
      <c r="BD25" s="8">
        <v>565</v>
      </c>
      <c r="BE25" s="8">
        <v>581</v>
      </c>
      <c r="BF25" s="8">
        <v>448</v>
      </c>
      <c r="BG25" s="8">
        <v>372</v>
      </c>
      <c r="BH25" s="8">
        <v>390</v>
      </c>
      <c r="BI25" s="8">
        <v>445</v>
      </c>
      <c r="BJ25" s="8">
        <v>466</v>
      </c>
      <c r="BK25" s="8">
        <v>521</v>
      </c>
      <c r="BL25" s="8">
        <v>554</v>
      </c>
      <c r="BM25" s="8">
        <v>525</v>
      </c>
      <c r="BN25" s="8">
        <v>546</v>
      </c>
      <c r="BO25" s="8">
        <v>541</v>
      </c>
      <c r="BP25" s="8">
        <v>567</v>
      </c>
      <c r="BQ25" s="8">
        <v>619</v>
      </c>
      <c r="BR25" s="8">
        <v>573</v>
      </c>
      <c r="BS25" s="8">
        <v>537</v>
      </c>
      <c r="BT25" s="8">
        <v>563</v>
      </c>
      <c r="BU25" s="8">
        <v>585</v>
      </c>
      <c r="BV25" s="8">
        <v>568</v>
      </c>
      <c r="BW25" s="8">
        <v>550</v>
      </c>
      <c r="BX25" s="8">
        <v>497</v>
      </c>
      <c r="BY25" s="8">
        <v>505</v>
      </c>
      <c r="BZ25" s="8">
        <v>544</v>
      </c>
      <c r="CA25" s="8">
        <v>524</v>
      </c>
      <c r="CB25" s="8">
        <v>503</v>
      </c>
      <c r="CC25" s="8">
        <v>537</v>
      </c>
      <c r="CD25" s="8">
        <v>502</v>
      </c>
      <c r="CE25" s="8">
        <v>453</v>
      </c>
      <c r="CF25" s="8">
        <v>489</v>
      </c>
      <c r="CG25" s="8">
        <v>515</v>
      </c>
      <c r="CH25" s="8">
        <v>558</v>
      </c>
      <c r="CI25" s="8">
        <v>568</v>
      </c>
      <c r="CJ25" s="8">
        <v>644</v>
      </c>
      <c r="CK25" s="8">
        <v>686</v>
      </c>
      <c r="CL25" s="8">
        <v>613</v>
      </c>
      <c r="CM25" s="8">
        <v>708</v>
      </c>
      <c r="CN25" s="8">
        <v>725</v>
      </c>
      <c r="CO25" s="8">
        <v>732</v>
      </c>
      <c r="CP25" s="8">
        <v>717</v>
      </c>
      <c r="CQ25" s="8">
        <v>768</v>
      </c>
      <c r="CR25" s="8">
        <v>685</v>
      </c>
      <c r="CS25" s="8">
        <v>707</v>
      </c>
      <c r="CT25" s="8">
        <v>666</v>
      </c>
      <c r="CU25" s="8">
        <v>639</v>
      </c>
      <c r="CV25" s="8">
        <v>591</v>
      </c>
      <c r="CW25" s="8">
        <v>625</v>
      </c>
      <c r="CX25" s="8">
        <v>574</v>
      </c>
      <c r="CY25" s="8">
        <v>536</v>
      </c>
      <c r="CZ25" s="8">
        <v>546</v>
      </c>
      <c r="DA25" s="8">
        <v>514</v>
      </c>
      <c r="DB25" s="8">
        <v>507</v>
      </c>
      <c r="DC25" s="8">
        <v>504</v>
      </c>
      <c r="DD25" s="8">
        <v>469</v>
      </c>
      <c r="DE25" s="8">
        <v>461</v>
      </c>
      <c r="DF25" s="8">
        <v>458</v>
      </c>
      <c r="DG25" s="8">
        <v>424</v>
      </c>
      <c r="DH25" s="8">
        <v>497</v>
      </c>
      <c r="DI25" s="8">
        <v>498</v>
      </c>
      <c r="DJ25" s="8">
        <v>401</v>
      </c>
      <c r="DK25" s="8">
        <v>408</v>
      </c>
      <c r="DL25" s="8">
        <v>361</v>
      </c>
      <c r="DM25" s="8">
        <v>313</v>
      </c>
      <c r="DN25" s="8">
        <v>272</v>
      </c>
      <c r="DO25" s="8">
        <v>241</v>
      </c>
      <c r="DP25" s="8">
        <v>200</v>
      </c>
      <c r="DQ25" s="8">
        <v>211</v>
      </c>
      <c r="DR25" s="8">
        <v>179</v>
      </c>
      <c r="DS25" s="8">
        <v>157</v>
      </c>
      <c r="DT25" s="8">
        <v>151</v>
      </c>
      <c r="DU25" s="8">
        <v>103</v>
      </c>
      <c r="DV25" s="8">
        <v>327</v>
      </c>
      <c r="DW25" s="8">
        <f t="shared" si="0"/>
        <v>27575</v>
      </c>
      <c r="DX25" s="8">
        <f t="shared" si="1"/>
        <v>3312</v>
      </c>
      <c r="DY25" s="8">
        <f t="shared" si="2"/>
        <v>13229</v>
      </c>
      <c r="DZ25" s="8">
        <f t="shared" si="3"/>
        <v>10007</v>
      </c>
    </row>
    <row r="26" spans="1:130" x14ac:dyDescent="0.2">
      <c r="A26" t="s">
        <v>162</v>
      </c>
      <c r="B26" t="s">
        <v>179</v>
      </c>
      <c r="C26" t="s">
        <v>180</v>
      </c>
      <c r="D26" s="8">
        <f>SUM(Table325[[#This Row],[0]:[90]])</f>
        <v>27722</v>
      </c>
      <c r="E26" s="9">
        <f>SUM(Table325[[#This Row],[0]:[15]])</f>
        <v>5113</v>
      </c>
      <c r="F26" s="8">
        <f>SUM(Table325[[#This Row],[16]:[64]])</f>
        <v>16558</v>
      </c>
      <c r="G26" s="8">
        <f>SUM(Table325[[#This Row],[65]:[90]])</f>
        <v>6051</v>
      </c>
      <c r="H26" s="8">
        <f>SUM(Table325[[#This Row],[85]:[90]])</f>
        <v>759</v>
      </c>
      <c r="I26" s="9">
        <f>SUM(Table325[[#This Row],[0]:[17]])</f>
        <v>5809</v>
      </c>
      <c r="J26" s="8">
        <f>SUM(Table325[[#This Row],[18]:[64]])</f>
        <v>15862</v>
      </c>
      <c r="K26" s="9">
        <f>SUM(Table325[[#This Row],[0]:[4]])</f>
        <v>1426</v>
      </c>
      <c r="L26" s="8">
        <f>SUM(Table325[[#This Row],[5]:[15]])</f>
        <v>3687</v>
      </c>
      <c r="M26" s="8">
        <f>SUM(Table325[[#This Row],[16]:[24]])</f>
        <v>2826</v>
      </c>
      <c r="N26" s="8">
        <f>SUM(Table325[[#This Row],[25]:[49]])</f>
        <v>7934</v>
      </c>
      <c r="O26" s="8">
        <f>SUM(Table325[[#This Row],[50]:[64]])</f>
        <v>5798</v>
      </c>
      <c r="P26" s="8">
        <f>SUM(Table325[[#This Row],[65]:[74]])</f>
        <v>3151</v>
      </c>
      <c r="Q26" s="8">
        <f>SUM(Table325[[#This Row],[75]:[84]])</f>
        <v>2141</v>
      </c>
      <c r="R26" s="9">
        <f>SUM(Table325[[#This Row],[5]:[9]])</f>
        <v>1551</v>
      </c>
      <c r="S26" s="8">
        <f>SUM(Table325[[#This Row],[10]:[14]])</f>
        <v>1791</v>
      </c>
      <c r="T26" s="8">
        <f>SUM(Table325[[#This Row],[15]:[19]])</f>
        <v>1710</v>
      </c>
      <c r="U26" s="8">
        <f>SUM(Table325[[#This Row],[20]:[24]])</f>
        <v>1461</v>
      </c>
      <c r="V26" s="8">
        <f>SUM(Table325[[#This Row],[25]:[29]])</f>
        <v>1579</v>
      </c>
      <c r="W26" s="8">
        <f>SUM(Table325[[#This Row],[30]:[34]])</f>
        <v>1622</v>
      </c>
      <c r="X26" s="8">
        <f>SUM(Table325[[#This Row],[35]:[39]])</f>
        <v>1671</v>
      </c>
      <c r="Y26" s="8">
        <f>SUM(Table325[[#This Row],[40]:[44]])</f>
        <v>1557</v>
      </c>
      <c r="Z26" s="8">
        <f>SUM(Table325[[#This Row],[45]:[49]])</f>
        <v>1505</v>
      </c>
      <c r="AA26" s="8">
        <f>SUM(Table325[[#This Row],[50]:[54]])</f>
        <v>1675</v>
      </c>
      <c r="AB26" s="8">
        <f>SUM(Table325[[#This Row],[55]:[59]])</f>
        <v>2101</v>
      </c>
      <c r="AC26" s="8">
        <f>SUM(Table325[[#This Row],[60]:[64]])</f>
        <v>2022</v>
      </c>
      <c r="AD26" s="8">
        <f>SUM(Table325[[#This Row],[65]:[69]])</f>
        <v>1702</v>
      </c>
      <c r="AE26" s="8">
        <f>SUM(Table325[[#This Row],[70]:[74]])</f>
        <v>1449</v>
      </c>
      <c r="AF26" s="8">
        <f>SUM(Table325[[#This Row],[75]:[79]])</f>
        <v>1291</v>
      </c>
      <c r="AG26" s="8">
        <f>SUM(Table325[[#This Row],[80]:[84]])</f>
        <v>850</v>
      </c>
      <c r="AH26" s="8">
        <f>SUM(Table325[[#This Row],[85]:[89]])</f>
        <v>471</v>
      </c>
      <c r="AI26" s="8">
        <f>Table325[[#This Row],[90]]</f>
        <v>288</v>
      </c>
      <c r="AJ26" s="9">
        <v>288</v>
      </c>
      <c r="AK26" s="8">
        <v>288</v>
      </c>
      <c r="AL26" s="8">
        <v>285</v>
      </c>
      <c r="AM26" s="8">
        <v>273</v>
      </c>
      <c r="AN26" s="8">
        <v>292</v>
      </c>
      <c r="AO26" s="8">
        <v>317</v>
      </c>
      <c r="AP26" s="8">
        <v>298</v>
      </c>
      <c r="AQ26" s="8">
        <v>309</v>
      </c>
      <c r="AR26" s="8">
        <v>315</v>
      </c>
      <c r="AS26" s="8">
        <v>312</v>
      </c>
      <c r="AT26" s="8">
        <v>338</v>
      </c>
      <c r="AU26" s="8">
        <v>330</v>
      </c>
      <c r="AV26" s="8">
        <v>341</v>
      </c>
      <c r="AW26" s="8">
        <v>384</v>
      </c>
      <c r="AX26" s="8">
        <v>398</v>
      </c>
      <c r="AY26" s="8">
        <v>345</v>
      </c>
      <c r="AZ26" s="8">
        <v>345</v>
      </c>
      <c r="BA26" s="8">
        <v>351</v>
      </c>
      <c r="BB26" s="8">
        <v>325</v>
      </c>
      <c r="BC26" s="8">
        <v>344</v>
      </c>
      <c r="BD26" s="8">
        <v>361</v>
      </c>
      <c r="BE26" s="8">
        <v>333</v>
      </c>
      <c r="BF26" s="8">
        <v>268</v>
      </c>
      <c r="BG26" s="8">
        <v>273</v>
      </c>
      <c r="BH26" s="8">
        <v>226</v>
      </c>
      <c r="BI26" s="8">
        <v>324</v>
      </c>
      <c r="BJ26" s="8">
        <v>287</v>
      </c>
      <c r="BK26" s="8">
        <v>299</v>
      </c>
      <c r="BL26" s="8">
        <v>332</v>
      </c>
      <c r="BM26" s="8">
        <v>337</v>
      </c>
      <c r="BN26" s="8">
        <v>330</v>
      </c>
      <c r="BO26" s="8">
        <v>304</v>
      </c>
      <c r="BP26" s="8">
        <v>345</v>
      </c>
      <c r="BQ26" s="8">
        <v>321</v>
      </c>
      <c r="BR26" s="8">
        <v>322</v>
      </c>
      <c r="BS26" s="8">
        <v>334</v>
      </c>
      <c r="BT26" s="8">
        <v>328</v>
      </c>
      <c r="BU26" s="8">
        <v>342</v>
      </c>
      <c r="BV26" s="8">
        <v>332</v>
      </c>
      <c r="BW26" s="8">
        <v>335</v>
      </c>
      <c r="BX26" s="8">
        <v>308</v>
      </c>
      <c r="BY26" s="8">
        <v>335</v>
      </c>
      <c r="BZ26" s="8">
        <v>320</v>
      </c>
      <c r="CA26" s="8">
        <v>313</v>
      </c>
      <c r="CB26" s="8">
        <v>281</v>
      </c>
      <c r="CC26" s="8">
        <v>329</v>
      </c>
      <c r="CD26" s="8">
        <v>301</v>
      </c>
      <c r="CE26" s="8">
        <v>295</v>
      </c>
      <c r="CF26" s="8">
        <v>307</v>
      </c>
      <c r="CG26" s="8">
        <v>273</v>
      </c>
      <c r="CH26" s="8">
        <v>298</v>
      </c>
      <c r="CI26" s="8">
        <v>337</v>
      </c>
      <c r="CJ26" s="8">
        <v>345</v>
      </c>
      <c r="CK26" s="8">
        <v>350</v>
      </c>
      <c r="CL26" s="8">
        <v>345</v>
      </c>
      <c r="CM26" s="8">
        <v>414</v>
      </c>
      <c r="CN26" s="8">
        <v>393</v>
      </c>
      <c r="CO26" s="8">
        <v>396</v>
      </c>
      <c r="CP26" s="8">
        <v>440</v>
      </c>
      <c r="CQ26" s="8">
        <v>458</v>
      </c>
      <c r="CR26" s="8">
        <v>431</v>
      </c>
      <c r="CS26" s="8">
        <v>420</v>
      </c>
      <c r="CT26" s="8">
        <v>433</v>
      </c>
      <c r="CU26" s="8">
        <v>379</v>
      </c>
      <c r="CV26" s="8">
        <v>359</v>
      </c>
      <c r="CW26" s="8">
        <v>352</v>
      </c>
      <c r="CX26" s="8">
        <v>376</v>
      </c>
      <c r="CY26" s="8">
        <v>338</v>
      </c>
      <c r="CZ26" s="8">
        <v>284</v>
      </c>
      <c r="DA26" s="8">
        <v>352</v>
      </c>
      <c r="DB26" s="8">
        <v>311</v>
      </c>
      <c r="DC26" s="8">
        <v>303</v>
      </c>
      <c r="DD26" s="8">
        <v>274</v>
      </c>
      <c r="DE26" s="8">
        <v>279</v>
      </c>
      <c r="DF26" s="8">
        <v>282</v>
      </c>
      <c r="DG26" s="8">
        <v>275</v>
      </c>
      <c r="DH26" s="8">
        <v>277</v>
      </c>
      <c r="DI26" s="8">
        <v>328</v>
      </c>
      <c r="DJ26" s="8">
        <v>219</v>
      </c>
      <c r="DK26" s="8">
        <v>192</v>
      </c>
      <c r="DL26" s="8">
        <v>234</v>
      </c>
      <c r="DM26" s="8">
        <v>170</v>
      </c>
      <c r="DN26" s="8">
        <v>156</v>
      </c>
      <c r="DO26" s="8">
        <v>154</v>
      </c>
      <c r="DP26" s="8">
        <v>136</v>
      </c>
      <c r="DQ26" s="8">
        <v>107</v>
      </c>
      <c r="DR26" s="8">
        <v>118</v>
      </c>
      <c r="DS26" s="8">
        <v>89</v>
      </c>
      <c r="DT26" s="8">
        <v>90</v>
      </c>
      <c r="DU26" s="8">
        <v>67</v>
      </c>
      <c r="DV26" s="8">
        <v>288</v>
      </c>
      <c r="DW26" s="8">
        <f t="shared" si="0"/>
        <v>16558</v>
      </c>
      <c r="DX26" s="8">
        <f t="shared" si="1"/>
        <v>2130</v>
      </c>
      <c r="DY26" s="8">
        <f t="shared" si="2"/>
        <v>7934</v>
      </c>
      <c r="DZ26" s="8">
        <f t="shared" si="3"/>
        <v>5798</v>
      </c>
    </row>
    <row r="27" spans="1:130" x14ac:dyDescent="0.2">
      <c r="A27" t="s">
        <v>162</v>
      </c>
      <c r="B27" t="s">
        <v>181</v>
      </c>
      <c r="C27" t="s">
        <v>182</v>
      </c>
      <c r="D27" s="8">
        <f>SUM(Table325[[#This Row],[0]:[90]])</f>
        <v>25882</v>
      </c>
      <c r="E27" s="9">
        <f>SUM(Table325[[#This Row],[0]:[15]])</f>
        <v>4353</v>
      </c>
      <c r="F27" s="8">
        <f>SUM(Table325[[#This Row],[16]:[64]])</f>
        <v>15563</v>
      </c>
      <c r="G27" s="8">
        <f>SUM(Table325[[#This Row],[65]:[90]])</f>
        <v>5966</v>
      </c>
      <c r="H27" s="8">
        <f>SUM(Table325[[#This Row],[85]:[90]])</f>
        <v>701</v>
      </c>
      <c r="I27" s="9">
        <f>SUM(Table325[[#This Row],[0]:[17]])</f>
        <v>4930</v>
      </c>
      <c r="J27" s="8">
        <f>SUM(Table325[[#This Row],[18]:[64]])</f>
        <v>14986</v>
      </c>
      <c r="K27" s="9">
        <f>SUM(Table325[[#This Row],[0]:[4]])</f>
        <v>1200</v>
      </c>
      <c r="L27" s="8">
        <f>SUM(Table325[[#This Row],[5]:[15]])</f>
        <v>3153</v>
      </c>
      <c r="M27" s="8">
        <f>SUM(Table325[[#This Row],[16]:[24]])</f>
        <v>2620</v>
      </c>
      <c r="N27" s="8">
        <f>SUM(Table325[[#This Row],[25]:[49]])</f>
        <v>7363</v>
      </c>
      <c r="O27" s="8">
        <f>SUM(Table325[[#This Row],[50]:[64]])</f>
        <v>5580</v>
      </c>
      <c r="P27" s="8">
        <f>SUM(Table325[[#This Row],[65]:[74]])</f>
        <v>3210</v>
      </c>
      <c r="Q27" s="8">
        <f>SUM(Table325[[#This Row],[75]:[84]])</f>
        <v>2055</v>
      </c>
      <c r="R27" s="9">
        <f>SUM(Table325[[#This Row],[5]:[9]])</f>
        <v>1357</v>
      </c>
      <c r="S27" s="8">
        <f>SUM(Table325[[#This Row],[10]:[14]])</f>
        <v>1547</v>
      </c>
      <c r="T27" s="8">
        <f>SUM(Table325[[#This Row],[15]:[19]])</f>
        <v>1411</v>
      </c>
      <c r="U27" s="8">
        <f>SUM(Table325[[#This Row],[20]:[24]])</f>
        <v>1458</v>
      </c>
      <c r="V27" s="8">
        <f>SUM(Table325[[#This Row],[25]:[29]])</f>
        <v>1396</v>
      </c>
      <c r="W27" s="8">
        <f>SUM(Table325[[#This Row],[30]:[34]])</f>
        <v>1517</v>
      </c>
      <c r="X27" s="8">
        <f>SUM(Table325[[#This Row],[35]:[39]])</f>
        <v>1565</v>
      </c>
      <c r="Y27" s="8">
        <f>SUM(Table325[[#This Row],[40]:[44]])</f>
        <v>1524</v>
      </c>
      <c r="Z27" s="8">
        <f>SUM(Table325[[#This Row],[45]:[49]])</f>
        <v>1361</v>
      </c>
      <c r="AA27" s="8">
        <f>SUM(Table325[[#This Row],[50]:[54]])</f>
        <v>1661</v>
      </c>
      <c r="AB27" s="8">
        <f>SUM(Table325[[#This Row],[55]:[59]])</f>
        <v>1983</v>
      </c>
      <c r="AC27" s="8">
        <f>SUM(Table325[[#This Row],[60]:[64]])</f>
        <v>1936</v>
      </c>
      <c r="AD27" s="8">
        <f>SUM(Table325[[#This Row],[65]:[69]])</f>
        <v>1761</v>
      </c>
      <c r="AE27" s="8">
        <f>SUM(Table325[[#This Row],[70]:[74]])</f>
        <v>1449</v>
      </c>
      <c r="AF27" s="8">
        <f>SUM(Table325[[#This Row],[75]:[79]])</f>
        <v>1252</v>
      </c>
      <c r="AG27" s="8">
        <f>SUM(Table325[[#This Row],[80]:[84]])</f>
        <v>803</v>
      </c>
      <c r="AH27" s="8">
        <f>SUM(Table325[[#This Row],[85]:[89]])</f>
        <v>472</v>
      </c>
      <c r="AI27" s="8">
        <f>Table325[[#This Row],[90]]</f>
        <v>229</v>
      </c>
      <c r="AJ27" s="9">
        <v>221</v>
      </c>
      <c r="AK27" s="8">
        <v>239</v>
      </c>
      <c r="AL27" s="8">
        <v>229</v>
      </c>
      <c r="AM27" s="8">
        <v>240</v>
      </c>
      <c r="AN27" s="8">
        <v>271</v>
      </c>
      <c r="AO27" s="8">
        <v>263</v>
      </c>
      <c r="AP27" s="8">
        <v>265</v>
      </c>
      <c r="AQ27" s="8">
        <v>272</v>
      </c>
      <c r="AR27" s="8">
        <v>299</v>
      </c>
      <c r="AS27" s="8">
        <v>258</v>
      </c>
      <c r="AT27" s="8">
        <v>318</v>
      </c>
      <c r="AU27" s="8">
        <v>315</v>
      </c>
      <c r="AV27" s="8">
        <v>307</v>
      </c>
      <c r="AW27" s="8">
        <v>307</v>
      </c>
      <c r="AX27" s="8">
        <v>300</v>
      </c>
      <c r="AY27" s="8">
        <v>249</v>
      </c>
      <c r="AZ27" s="8">
        <v>272</v>
      </c>
      <c r="BA27" s="8">
        <v>305</v>
      </c>
      <c r="BB27" s="8">
        <v>280</v>
      </c>
      <c r="BC27" s="8">
        <v>305</v>
      </c>
      <c r="BD27" s="8">
        <v>341</v>
      </c>
      <c r="BE27" s="8">
        <v>341</v>
      </c>
      <c r="BF27" s="8">
        <v>284</v>
      </c>
      <c r="BG27" s="8">
        <v>251</v>
      </c>
      <c r="BH27" s="8">
        <v>241</v>
      </c>
      <c r="BI27" s="8">
        <v>270</v>
      </c>
      <c r="BJ27" s="8">
        <v>278</v>
      </c>
      <c r="BK27" s="8">
        <v>292</v>
      </c>
      <c r="BL27" s="8">
        <v>289</v>
      </c>
      <c r="BM27" s="8">
        <v>267</v>
      </c>
      <c r="BN27" s="8">
        <v>292</v>
      </c>
      <c r="BO27" s="8">
        <v>303</v>
      </c>
      <c r="BP27" s="8">
        <v>297</v>
      </c>
      <c r="BQ27" s="8">
        <v>316</v>
      </c>
      <c r="BR27" s="8">
        <v>309</v>
      </c>
      <c r="BS27" s="8">
        <v>291</v>
      </c>
      <c r="BT27" s="8">
        <v>321</v>
      </c>
      <c r="BU27" s="8">
        <v>288</v>
      </c>
      <c r="BV27" s="8">
        <v>345</v>
      </c>
      <c r="BW27" s="8">
        <v>320</v>
      </c>
      <c r="BX27" s="8">
        <v>333</v>
      </c>
      <c r="BY27" s="8">
        <v>296</v>
      </c>
      <c r="BZ27" s="8">
        <v>287</v>
      </c>
      <c r="CA27" s="8">
        <v>297</v>
      </c>
      <c r="CB27" s="8">
        <v>311</v>
      </c>
      <c r="CC27" s="8">
        <v>305</v>
      </c>
      <c r="CD27" s="8">
        <v>263</v>
      </c>
      <c r="CE27" s="8">
        <v>256</v>
      </c>
      <c r="CF27" s="8">
        <v>273</v>
      </c>
      <c r="CG27" s="8">
        <v>264</v>
      </c>
      <c r="CH27" s="8">
        <v>277</v>
      </c>
      <c r="CI27" s="8">
        <v>307</v>
      </c>
      <c r="CJ27" s="8">
        <v>331</v>
      </c>
      <c r="CK27" s="8">
        <v>395</v>
      </c>
      <c r="CL27" s="8">
        <v>351</v>
      </c>
      <c r="CM27" s="8">
        <v>386</v>
      </c>
      <c r="CN27" s="8">
        <v>376</v>
      </c>
      <c r="CO27" s="8">
        <v>432</v>
      </c>
      <c r="CP27" s="8">
        <v>409</v>
      </c>
      <c r="CQ27" s="8">
        <v>380</v>
      </c>
      <c r="CR27" s="8">
        <v>385</v>
      </c>
      <c r="CS27" s="8">
        <v>404</v>
      </c>
      <c r="CT27" s="8">
        <v>407</v>
      </c>
      <c r="CU27" s="8">
        <v>383</v>
      </c>
      <c r="CV27" s="8">
        <v>357</v>
      </c>
      <c r="CW27" s="8">
        <v>418</v>
      </c>
      <c r="CX27" s="8">
        <v>345</v>
      </c>
      <c r="CY27" s="8">
        <v>342</v>
      </c>
      <c r="CZ27" s="8">
        <v>335</v>
      </c>
      <c r="DA27" s="8">
        <v>321</v>
      </c>
      <c r="DB27" s="8">
        <v>345</v>
      </c>
      <c r="DC27" s="8">
        <v>287</v>
      </c>
      <c r="DD27" s="8">
        <v>274</v>
      </c>
      <c r="DE27" s="8">
        <v>298</v>
      </c>
      <c r="DF27" s="8">
        <v>245</v>
      </c>
      <c r="DG27" s="8">
        <v>288</v>
      </c>
      <c r="DH27" s="8">
        <v>282</v>
      </c>
      <c r="DI27" s="8">
        <v>234</v>
      </c>
      <c r="DJ27" s="8">
        <v>238</v>
      </c>
      <c r="DK27" s="8">
        <v>210</v>
      </c>
      <c r="DL27" s="8">
        <v>202</v>
      </c>
      <c r="DM27" s="8">
        <v>149</v>
      </c>
      <c r="DN27" s="8">
        <v>171</v>
      </c>
      <c r="DO27" s="8">
        <v>144</v>
      </c>
      <c r="DP27" s="8">
        <v>137</v>
      </c>
      <c r="DQ27" s="8">
        <v>125</v>
      </c>
      <c r="DR27" s="8">
        <v>88</v>
      </c>
      <c r="DS27" s="8">
        <v>96</v>
      </c>
      <c r="DT27" s="8">
        <v>91</v>
      </c>
      <c r="DU27" s="8">
        <v>72</v>
      </c>
      <c r="DV27" s="8">
        <v>229</v>
      </c>
      <c r="DW27" s="8">
        <f t="shared" si="0"/>
        <v>15563</v>
      </c>
      <c r="DX27" s="8">
        <f t="shared" si="1"/>
        <v>2043</v>
      </c>
      <c r="DY27" s="8">
        <f t="shared" si="2"/>
        <v>7363</v>
      </c>
      <c r="DZ27" s="8">
        <f t="shared" si="3"/>
        <v>5580</v>
      </c>
    </row>
    <row r="28" spans="1:130" x14ac:dyDescent="0.2">
      <c r="A28" t="s">
        <v>162</v>
      </c>
      <c r="B28" t="s">
        <v>183</v>
      </c>
      <c r="C28" t="s">
        <v>184</v>
      </c>
      <c r="D28" s="8">
        <f>SUM(Table325[[#This Row],[0]:[90]])</f>
        <v>33508</v>
      </c>
      <c r="E28" s="9">
        <f>SUM(Table325[[#This Row],[0]:[15]])</f>
        <v>5811</v>
      </c>
      <c r="F28" s="8">
        <f>SUM(Table325[[#This Row],[16]:[64]])</f>
        <v>20603</v>
      </c>
      <c r="G28" s="8">
        <f>SUM(Table325[[#This Row],[65]:[90]])</f>
        <v>7094</v>
      </c>
      <c r="H28" s="8">
        <f>SUM(Table325[[#This Row],[85]:[90]])</f>
        <v>838</v>
      </c>
      <c r="I28" s="9">
        <f>SUM(Table325[[#This Row],[0]:[17]])</f>
        <v>6598</v>
      </c>
      <c r="J28" s="8">
        <f>SUM(Table325[[#This Row],[18]:[64]])</f>
        <v>19816</v>
      </c>
      <c r="K28" s="9">
        <f>SUM(Table325[[#This Row],[0]:[4]])</f>
        <v>1549</v>
      </c>
      <c r="L28" s="8">
        <f>SUM(Table325[[#This Row],[5]:[15]])</f>
        <v>4262</v>
      </c>
      <c r="M28" s="8">
        <f>SUM(Table325[[#This Row],[16]:[24]])</f>
        <v>3311</v>
      </c>
      <c r="N28" s="8">
        <f>SUM(Table325[[#This Row],[25]:[49]])</f>
        <v>10135</v>
      </c>
      <c r="O28" s="8">
        <f>SUM(Table325[[#This Row],[50]:[64]])</f>
        <v>7157</v>
      </c>
      <c r="P28" s="8">
        <f>SUM(Table325[[#This Row],[65]:[74]])</f>
        <v>3886</v>
      </c>
      <c r="Q28" s="8">
        <f>SUM(Table325[[#This Row],[75]:[84]])</f>
        <v>2370</v>
      </c>
      <c r="R28" s="9">
        <f>SUM(Table325[[#This Row],[5]:[9]])</f>
        <v>1807</v>
      </c>
      <c r="S28" s="8">
        <f>SUM(Table325[[#This Row],[10]:[14]])</f>
        <v>2022</v>
      </c>
      <c r="T28" s="8">
        <f>SUM(Table325[[#This Row],[15]:[19]])</f>
        <v>2012</v>
      </c>
      <c r="U28" s="8">
        <f>SUM(Table325[[#This Row],[20]:[24]])</f>
        <v>1732</v>
      </c>
      <c r="V28" s="8">
        <f>SUM(Table325[[#This Row],[25]:[29]])</f>
        <v>1844</v>
      </c>
      <c r="W28" s="8">
        <f>SUM(Table325[[#This Row],[30]:[34]])</f>
        <v>2127</v>
      </c>
      <c r="X28" s="8">
        <f>SUM(Table325[[#This Row],[35]:[39]])</f>
        <v>2128</v>
      </c>
      <c r="Y28" s="8">
        <f>SUM(Table325[[#This Row],[40]:[44]])</f>
        <v>2175</v>
      </c>
      <c r="Z28" s="8">
        <f>SUM(Table325[[#This Row],[45]:[49]])</f>
        <v>1861</v>
      </c>
      <c r="AA28" s="8">
        <f>SUM(Table325[[#This Row],[50]:[54]])</f>
        <v>2223</v>
      </c>
      <c r="AB28" s="8">
        <f>SUM(Table325[[#This Row],[55]:[59]])</f>
        <v>2497</v>
      </c>
      <c r="AC28" s="8">
        <f>SUM(Table325[[#This Row],[60]:[64]])</f>
        <v>2437</v>
      </c>
      <c r="AD28" s="8">
        <f>SUM(Table325[[#This Row],[65]:[69]])</f>
        <v>2203</v>
      </c>
      <c r="AE28" s="8">
        <f>SUM(Table325[[#This Row],[70]:[74]])</f>
        <v>1683</v>
      </c>
      <c r="AF28" s="8">
        <f>SUM(Table325[[#This Row],[75]:[79]])</f>
        <v>1455</v>
      </c>
      <c r="AG28" s="8">
        <f>SUM(Table325[[#This Row],[80]:[84]])</f>
        <v>915</v>
      </c>
      <c r="AH28" s="8">
        <f>SUM(Table325[[#This Row],[85]:[89]])</f>
        <v>547</v>
      </c>
      <c r="AI28" s="8">
        <f>Table325[[#This Row],[90]]</f>
        <v>291</v>
      </c>
      <c r="AJ28" s="9">
        <v>320</v>
      </c>
      <c r="AK28" s="8">
        <v>280</v>
      </c>
      <c r="AL28" s="8">
        <v>297</v>
      </c>
      <c r="AM28" s="8">
        <v>327</v>
      </c>
      <c r="AN28" s="8">
        <v>325</v>
      </c>
      <c r="AO28" s="8">
        <v>360</v>
      </c>
      <c r="AP28" s="8">
        <v>342</v>
      </c>
      <c r="AQ28" s="8">
        <v>334</v>
      </c>
      <c r="AR28" s="8">
        <v>407</v>
      </c>
      <c r="AS28" s="8">
        <v>364</v>
      </c>
      <c r="AT28" s="8">
        <v>385</v>
      </c>
      <c r="AU28" s="8">
        <v>419</v>
      </c>
      <c r="AV28" s="8">
        <v>386</v>
      </c>
      <c r="AW28" s="8">
        <v>450</v>
      </c>
      <c r="AX28" s="8">
        <v>382</v>
      </c>
      <c r="AY28" s="8">
        <v>433</v>
      </c>
      <c r="AZ28" s="8">
        <v>401</v>
      </c>
      <c r="BA28" s="8">
        <v>386</v>
      </c>
      <c r="BB28" s="8">
        <v>397</v>
      </c>
      <c r="BC28" s="8">
        <v>395</v>
      </c>
      <c r="BD28" s="8">
        <v>434</v>
      </c>
      <c r="BE28" s="8">
        <v>389</v>
      </c>
      <c r="BF28" s="8">
        <v>332</v>
      </c>
      <c r="BG28" s="8">
        <v>293</v>
      </c>
      <c r="BH28" s="8">
        <v>284</v>
      </c>
      <c r="BI28" s="8">
        <v>368</v>
      </c>
      <c r="BJ28" s="8">
        <v>339</v>
      </c>
      <c r="BK28" s="8">
        <v>350</v>
      </c>
      <c r="BL28" s="8">
        <v>360</v>
      </c>
      <c r="BM28" s="8">
        <v>427</v>
      </c>
      <c r="BN28" s="8">
        <v>380</v>
      </c>
      <c r="BO28" s="8">
        <v>445</v>
      </c>
      <c r="BP28" s="8">
        <v>411</v>
      </c>
      <c r="BQ28" s="8">
        <v>455</v>
      </c>
      <c r="BR28" s="8">
        <v>436</v>
      </c>
      <c r="BS28" s="8">
        <v>396</v>
      </c>
      <c r="BT28" s="8">
        <v>446</v>
      </c>
      <c r="BU28" s="8">
        <v>452</v>
      </c>
      <c r="BV28" s="8">
        <v>417</v>
      </c>
      <c r="BW28" s="8">
        <v>417</v>
      </c>
      <c r="BX28" s="8">
        <v>439</v>
      </c>
      <c r="BY28" s="8">
        <v>448</v>
      </c>
      <c r="BZ28" s="8">
        <v>433</v>
      </c>
      <c r="CA28" s="8">
        <v>430</v>
      </c>
      <c r="CB28" s="8">
        <v>425</v>
      </c>
      <c r="CC28" s="8">
        <v>416</v>
      </c>
      <c r="CD28" s="8">
        <v>366</v>
      </c>
      <c r="CE28" s="8">
        <v>361</v>
      </c>
      <c r="CF28" s="8">
        <v>379</v>
      </c>
      <c r="CG28" s="8">
        <v>339</v>
      </c>
      <c r="CH28" s="8">
        <v>399</v>
      </c>
      <c r="CI28" s="8">
        <v>411</v>
      </c>
      <c r="CJ28" s="8">
        <v>481</v>
      </c>
      <c r="CK28" s="8">
        <v>490</v>
      </c>
      <c r="CL28" s="8">
        <v>442</v>
      </c>
      <c r="CM28" s="8">
        <v>456</v>
      </c>
      <c r="CN28" s="8">
        <v>503</v>
      </c>
      <c r="CO28" s="8">
        <v>495</v>
      </c>
      <c r="CP28" s="8">
        <v>520</v>
      </c>
      <c r="CQ28" s="8">
        <v>523</v>
      </c>
      <c r="CR28" s="8">
        <v>513</v>
      </c>
      <c r="CS28" s="8">
        <v>480</v>
      </c>
      <c r="CT28" s="8">
        <v>492</v>
      </c>
      <c r="CU28" s="8">
        <v>497</v>
      </c>
      <c r="CV28" s="8">
        <v>455</v>
      </c>
      <c r="CW28" s="8">
        <v>499</v>
      </c>
      <c r="CX28" s="8">
        <v>481</v>
      </c>
      <c r="CY28" s="8">
        <v>411</v>
      </c>
      <c r="CZ28" s="8">
        <v>422</v>
      </c>
      <c r="DA28" s="8">
        <v>390</v>
      </c>
      <c r="DB28" s="8">
        <v>398</v>
      </c>
      <c r="DC28" s="8">
        <v>366</v>
      </c>
      <c r="DD28" s="8">
        <v>281</v>
      </c>
      <c r="DE28" s="8">
        <v>327</v>
      </c>
      <c r="DF28" s="8">
        <v>311</v>
      </c>
      <c r="DG28" s="8">
        <v>320</v>
      </c>
      <c r="DH28" s="8">
        <v>307</v>
      </c>
      <c r="DI28" s="8">
        <v>325</v>
      </c>
      <c r="DJ28" s="8">
        <v>233</v>
      </c>
      <c r="DK28" s="8">
        <v>270</v>
      </c>
      <c r="DL28" s="8">
        <v>246</v>
      </c>
      <c r="DM28" s="8">
        <v>188</v>
      </c>
      <c r="DN28" s="8">
        <v>178</v>
      </c>
      <c r="DO28" s="8">
        <v>160</v>
      </c>
      <c r="DP28" s="8">
        <v>143</v>
      </c>
      <c r="DQ28" s="8">
        <v>122</v>
      </c>
      <c r="DR28" s="8">
        <v>118</v>
      </c>
      <c r="DS28" s="8">
        <v>118</v>
      </c>
      <c r="DT28" s="8">
        <v>91</v>
      </c>
      <c r="DU28" s="8">
        <v>98</v>
      </c>
      <c r="DV28" s="8">
        <v>291</v>
      </c>
      <c r="DW28" s="8">
        <f t="shared" si="0"/>
        <v>20603</v>
      </c>
      <c r="DX28" s="8">
        <f t="shared" si="1"/>
        <v>2524</v>
      </c>
      <c r="DY28" s="8">
        <f t="shared" si="2"/>
        <v>10135</v>
      </c>
      <c r="DZ28" s="8">
        <f t="shared" si="3"/>
        <v>7157</v>
      </c>
    </row>
    <row r="29" spans="1:130" x14ac:dyDescent="0.2">
      <c r="A29" t="s">
        <v>162</v>
      </c>
      <c r="B29" t="s">
        <v>185</v>
      </c>
      <c r="C29" t="s">
        <v>186</v>
      </c>
      <c r="D29" s="8">
        <f>SUM(Table325[[#This Row],[0]:[90]])</f>
        <v>27021</v>
      </c>
      <c r="E29" s="9">
        <f>SUM(Table325[[#This Row],[0]:[15]])</f>
        <v>4703</v>
      </c>
      <c r="F29" s="8">
        <f>SUM(Table325[[#This Row],[16]:[64]])</f>
        <v>16753</v>
      </c>
      <c r="G29" s="8">
        <f>SUM(Table325[[#This Row],[65]:[90]])</f>
        <v>5565</v>
      </c>
      <c r="H29" s="8">
        <f>SUM(Table325[[#This Row],[85]:[90]])</f>
        <v>651</v>
      </c>
      <c r="I29" s="9">
        <f>SUM(Table325[[#This Row],[0]:[17]])</f>
        <v>5323</v>
      </c>
      <c r="J29" s="8">
        <f>SUM(Table325[[#This Row],[18]:[64]])</f>
        <v>16133</v>
      </c>
      <c r="K29" s="9">
        <f>SUM(Table325[[#This Row],[0]:[4]])</f>
        <v>1446</v>
      </c>
      <c r="L29" s="8">
        <f>SUM(Table325[[#This Row],[5]:[15]])</f>
        <v>3257</v>
      </c>
      <c r="M29" s="8">
        <f>SUM(Table325[[#This Row],[16]:[24]])</f>
        <v>2802</v>
      </c>
      <c r="N29" s="8">
        <f>SUM(Table325[[#This Row],[25]:[49]])</f>
        <v>8178</v>
      </c>
      <c r="O29" s="8">
        <f>SUM(Table325[[#This Row],[50]:[64]])</f>
        <v>5773</v>
      </c>
      <c r="P29" s="8">
        <f>SUM(Table325[[#This Row],[65]:[74]])</f>
        <v>2994</v>
      </c>
      <c r="Q29" s="8">
        <f>SUM(Table325[[#This Row],[75]:[84]])</f>
        <v>1920</v>
      </c>
      <c r="R29" s="9">
        <f>SUM(Table325[[#This Row],[5]:[9]])</f>
        <v>1421</v>
      </c>
      <c r="S29" s="8">
        <f>SUM(Table325[[#This Row],[10]:[14]])</f>
        <v>1558</v>
      </c>
      <c r="T29" s="8">
        <f>SUM(Table325[[#This Row],[15]:[19]])</f>
        <v>1493</v>
      </c>
      <c r="U29" s="8">
        <f>SUM(Table325[[#This Row],[20]:[24]])</f>
        <v>1587</v>
      </c>
      <c r="V29" s="8">
        <f>SUM(Table325[[#This Row],[25]:[29]])</f>
        <v>1627</v>
      </c>
      <c r="W29" s="8">
        <f>SUM(Table325[[#This Row],[30]:[34]])</f>
        <v>1838</v>
      </c>
      <c r="X29" s="8">
        <f>SUM(Table325[[#This Row],[35]:[39]])</f>
        <v>1643</v>
      </c>
      <c r="Y29" s="8">
        <f>SUM(Table325[[#This Row],[40]:[44]])</f>
        <v>1627</v>
      </c>
      <c r="Z29" s="8">
        <f>SUM(Table325[[#This Row],[45]:[49]])</f>
        <v>1443</v>
      </c>
      <c r="AA29" s="8">
        <f>SUM(Table325[[#This Row],[50]:[54]])</f>
        <v>1800</v>
      </c>
      <c r="AB29" s="8">
        <f>SUM(Table325[[#This Row],[55]:[59]])</f>
        <v>2100</v>
      </c>
      <c r="AC29" s="8">
        <f>SUM(Table325[[#This Row],[60]:[64]])</f>
        <v>1873</v>
      </c>
      <c r="AD29" s="8">
        <f>SUM(Table325[[#This Row],[65]:[69]])</f>
        <v>1593</v>
      </c>
      <c r="AE29" s="8">
        <f>SUM(Table325[[#This Row],[70]:[74]])</f>
        <v>1401</v>
      </c>
      <c r="AF29" s="8">
        <f>SUM(Table325[[#This Row],[75]:[79]])</f>
        <v>1252</v>
      </c>
      <c r="AG29" s="8">
        <f>SUM(Table325[[#This Row],[80]:[84]])</f>
        <v>668</v>
      </c>
      <c r="AH29" s="8">
        <f>SUM(Table325[[#This Row],[85]:[89]])</f>
        <v>430</v>
      </c>
      <c r="AI29" s="8">
        <f>Table325[[#This Row],[90]]</f>
        <v>221</v>
      </c>
      <c r="AJ29" s="9">
        <v>291</v>
      </c>
      <c r="AK29" s="8">
        <v>284</v>
      </c>
      <c r="AL29" s="8">
        <v>268</v>
      </c>
      <c r="AM29" s="8">
        <v>279</v>
      </c>
      <c r="AN29" s="8">
        <v>324</v>
      </c>
      <c r="AO29" s="8">
        <v>267</v>
      </c>
      <c r="AP29" s="8">
        <v>298</v>
      </c>
      <c r="AQ29" s="8">
        <v>281</v>
      </c>
      <c r="AR29" s="8">
        <v>293</v>
      </c>
      <c r="AS29" s="8">
        <v>282</v>
      </c>
      <c r="AT29" s="8">
        <v>317</v>
      </c>
      <c r="AU29" s="8">
        <v>296</v>
      </c>
      <c r="AV29" s="8">
        <v>334</v>
      </c>
      <c r="AW29" s="8">
        <v>320</v>
      </c>
      <c r="AX29" s="8">
        <v>291</v>
      </c>
      <c r="AY29" s="8">
        <v>278</v>
      </c>
      <c r="AZ29" s="8">
        <v>338</v>
      </c>
      <c r="BA29" s="8">
        <v>282</v>
      </c>
      <c r="BB29" s="8">
        <v>314</v>
      </c>
      <c r="BC29" s="8">
        <v>281</v>
      </c>
      <c r="BD29" s="8">
        <v>409</v>
      </c>
      <c r="BE29" s="8">
        <v>376</v>
      </c>
      <c r="BF29" s="8">
        <v>309</v>
      </c>
      <c r="BG29" s="8">
        <v>261</v>
      </c>
      <c r="BH29" s="8">
        <v>232</v>
      </c>
      <c r="BI29" s="8">
        <v>339</v>
      </c>
      <c r="BJ29" s="8">
        <v>320</v>
      </c>
      <c r="BK29" s="8">
        <v>329</v>
      </c>
      <c r="BL29" s="8">
        <v>302</v>
      </c>
      <c r="BM29" s="8">
        <v>337</v>
      </c>
      <c r="BN29" s="8">
        <v>379</v>
      </c>
      <c r="BO29" s="8">
        <v>351</v>
      </c>
      <c r="BP29" s="8">
        <v>356</v>
      </c>
      <c r="BQ29" s="8">
        <v>376</v>
      </c>
      <c r="BR29" s="8">
        <v>376</v>
      </c>
      <c r="BS29" s="8">
        <v>337</v>
      </c>
      <c r="BT29" s="8">
        <v>345</v>
      </c>
      <c r="BU29" s="8">
        <v>305</v>
      </c>
      <c r="BV29" s="8">
        <v>336</v>
      </c>
      <c r="BW29" s="8">
        <v>320</v>
      </c>
      <c r="BX29" s="8">
        <v>333</v>
      </c>
      <c r="BY29" s="8">
        <v>330</v>
      </c>
      <c r="BZ29" s="8">
        <v>302</v>
      </c>
      <c r="CA29" s="8">
        <v>314</v>
      </c>
      <c r="CB29" s="8">
        <v>348</v>
      </c>
      <c r="CC29" s="8">
        <v>305</v>
      </c>
      <c r="CD29" s="8">
        <v>268</v>
      </c>
      <c r="CE29" s="8">
        <v>280</v>
      </c>
      <c r="CF29" s="8">
        <v>282</v>
      </c>
      <c r="CG29" s="8">
        <v>308</v>
      </c>
      <c r="CH29" s="8">
        <v>290</v>
      </c>
      <c r="CI29" s="8">
        <v>371</v>
      </c>
      <c r="CJ29" s="8">
        <v>394</v>
      </c>
      <c r="CK29" s="8">
        <v>361</v>
      </c>
      <c r="CL29" s="8">
        <v>384</v>
      </c>
      <c r="CM29" s="8">
        <v>391</v>
      </c>
      <c r="CN29" s="8">
        <v>455</v>
      </c>
      <c r="CO29" s="8">
        <v>425</v>
      </c>
      <c r="CP29" s="8">
        <v>424</v>
      </c>
      <c r="CQ29" s="8">
        <v>405</v>
      </c>
      <c r="CR29" s="8">
        <v>399</v>
      </c>
      <c r="CS29" s="8">
        <v>409</v>
      </c>
      <c r="CT29" s="8">
        <v>387</v>
      </c>
      <c r="CU29" s="8">
        <v>361</v>
      </c>
      <c r="CV29" s="8">
        <v>317</v>
      </c>
      <c r="CW29" s="8">
        <v>357</v>
      </c>
      <c r="CX29" s="8">
        <v>320</v>
      </c>
      <c r="CY29" s="8">
        <v>308</v>
      </c>
      <c r="CZ29" s="8">
        <v>323</v>
      </c>
      <c r="DA29" s="8">
        <v>285</v>
      </c>
      <c r="DB29" s="8">
        <v>283</v>
      </c>
      <c r="DC29" s="8">
        <v>275</v>
      </c>
      <c r="DD29" s="8">
        <v>263</v>
      </c>
      <c r="DE29" s="8">
        <v>284</v>
      </c>
      <c r="DF29" s="8">
        <v>296</v>
      </c>
      <c r="DG29" s="8">
        <v>278</v>
      </c>
      <c r="DH29" s="8">
        <v>266</v>
      </c>
      <c r="DI29" s="8">
        <v>292</v>
      </c>
      <c r="DJ29" s="8">
        <v>214</v>
      </c>
      <c r="DK29" s="8">
        <v>202</v>
      </c>
      <c r="DL29" s="8">
        <v>173</v>
      </c>
      <c r="DM29" s="8">
        <v>136</v>
      </c>
      <c r="DN29" s="8">
        <v>116</v>
      </c>
      <c r="DO29" s="8">
        <v>127</v>
      </c>
      <c r="DP29" s="8">
        <v>116</v>
      </c>
      <c r="DQ29" s="8">
        <v>103</v>
      </c>
      <c r="DR29" s="8">
        <v>82</v>
      </c>
      <c r="DS29" s="8">
        <v>100</v>
      </c>
      <c r="DT29" s="8">
        <v>72</v>
      </c>
      <c r="DU29" s="8">
        <v>73</v>
      </c>
      <c r="DV29" s="8">
        <v>221</v>
      </c>
      <c r="DW29" s="8">
        <f t="shared" si="0"/>
        <v>16753</v>
      </c>
      <c r="DX29" s="8">
        <f t="shared" si="1"/>
        <v>2182</v>
      </c>
      <c r="DY29" s="8">
        <f t="shared" si="2"/>
        <v>8178</v>
      </c>
      <c r="DZ29" s="8">
        <f t="shared" si="3"/>
        <v>5773</v>
      </c>
    </row>
    <row r="30" spans="1:130" x14ac:dyDescent="0.2">
      <c r="A30" t="s">
        <v>162</v>
      </c>
      <c r="B30" t="s">
        <v>187</v>
      </c>
      <c r="C30" t="s">
        <v>188</v>
      </c>
      <c r="D30" s="8">
        <f>SUM(Table325[[#This Row],[0]:[90]])</f>
        <v>33870</v>
      </c>
      <c r="E30" s="9">
        <f>SUM(Table325[[#This Row],[0]:[15]])</f>
        <v>6166</v>
      </c>
      <c r="F30" s="8">
        <f>SUM(Table325[[#This Row],[16]:[64]])</f>
        <v>20676</v>
      </c>
      <c r="G30" s="8">
        <f>SUM(Table325[[#This Row],[65]:[90]])</f>
        <v>7028</v>
      </c>
      <c r="H30" s="8">
        <f>SUM(Table325[[#This Row],[85]:[90]])</f>
        <v>647</v>
      </c>
      <c r="I30" s="9">
        <f>SUM(Table325[[#This Row],[0]:[17]])</f>
        <v>6990</v>
      </c>
      <c r="J30" s="8">
        <f>SUM(Table325[[#This Row],[18]:[64]])</f>
        <v>19852</v>
      </c>
      <c r="K30" s="9">
        <f>SUM(Table325[[#This Row],[0]:[4]])</f>
        <v>1858</v>
      </c>
      <c r="L30" s="8">
        <f>SUM(Table325[[#This Row],[5]:[15]])</f>
        <v>4308</v>
      </c>
      <c r="M30" s="8">
        <f>SUM(Table325[[#This Row],[16]:[24]])</f>
        <v>3446</v>
      </c>
      <c r="N30" s="8">
        <f>SUM(Table325[[#This Row],[25]:[49]])</f>
        <v>10333</v>
      </c>
      <c r="O30" s="8">
        <f>SUM(Table325[[#This Row],[50]:[64]])</f>
        <v>6897</v>
      </c>
      <c r="P30" s="8">
        <f>SUM(Table325[[#This Row],[65]:[74]])</f>
        <v>3911</v>
      </c>
      <c r="Q30" s="8">
        <f>SUM(Table325[[#This Row],[75]:[84]])</f>
        <v>2470</v>
      </c>
      <c r="R30" s="9">
        <f>SUM(Table325[[#This Row],[5]:[9]])</f>
        <v>1903</v>
      </c>
      <c r="S30" s="8">
        <f>SUM(Table325[[#This Row],[10]:[14]])</f>
        <v>2022</v>
      </c>
      <c r="T30" s="8">
        <f>SUM(Table325[[#This Row],[15]:[19]])</f>
        <v>1909</v>
      </c>
      <c r="U30" s="8">
        <f>SUM(Table325[[#This Row],[20]:[24]])</f>
        <v>1920</v>
      </c>
      <c r="V30" s="8">
        <f>SUM(Table325[[#This Row],[25]:[29]])</f>
        <v>1915</v>
      </c>
      <c r="W30" s="8">
        <f>SUM(Table325[[#This Row],[30]:[34]])</f>
        <v>2219</v>
      </c>
      <c r="X30" s="8">
        <f>SUM(Table325[[#This Row],[35]:[39]])</f>
        <v>2202</v>
      </c>
      <c r="Y30" s="8">
        <f>SUM(Table325[[#This Row],[40]:[44]])</f>
        <v>2108</v>
      </c>
      <c r="Z30" s="8">
        <f>SUM(Table325[[#This Row],[45]:[49]])</f>
        <v>1889</v>
      </c>
      <c r="AA30" s="8">
        <f>SUM(Table325[[#This Row],[50]:[54]])</f>
        <v>2169</v>
      </c>
      <c r="AB30" s="8">
        <f>SUM(Table325[[#This Row],[55]:[59]])</f>
        <v>2533</v>
      </c>
      <c r="AC30" s="8">
        <f>SUM(Table325[[#This Row],[60]:[64]])</f>
        <v>2195</v>
      </c>
      <c r="AD30" s="8">
        <f>SUM(Table325[[#This Row],[65]:[69]])</f>
        <v>1992</v>
      </c>
      <c r="AE30" s="8">
        <f>SUM(Table325[[#This Row],[70]:[74]])</f>
        <v>1919</v>
      </c>
      <c r="AF30" s="8">
        <f>SUM(Table325[[#This Row],[75]:[79]])</f>
        <v>1586</v>
      </c>
      <c r="AG30" s="8">
        <f>SUM(Table325[[#This Row],[80]:[84]])</f>
        <v>884</v>
      </c>
      <c r="AH30" s="8">
        <f>SUM(Table325[[#This Row],[85]:[89]])</f>
        <v>417</v>
      </c>
      <c r="AI30" s="8">
        <f>Table325[[#This Row],[90]]</f>
        <v>230</v>
      </c>
      <c r="AJ30" s="9">
        <v>367</v>
      </c>
      <c r="AK30" s="8">
        <v>342</v>
      </c>
      <c r="AL30" s="8">
        <v>390</v>
      </c>
      <c r="AM30" s="8">
        <v>379</v>
      </c>
      <c r="AN30" s="8">
        <v>380</v>
      </c>
      <c r="AO30" s="8">
        <v>380</v>
      </c>
      <c r="AP30" s="8">
        <v>345</v>
      </c>
      <c r="AQ30" s="8">
        <v>389</v>
      </c>
      <c r="AR30" s="8">
        <v>405</v>
      </c>
      <c r="AS30" s="8">
        <v>384</v>
      </c>
      <c r="AT30" s="8">
        <v>372</v>
      </c>
      <c r="AU30" s="8">
        <v>390</v>
      </c>
      <c r="AV30" s="8">
        <v>413</v>
      </c>
      <c r="AW30" s="8">
        <v>410</v>
      </c>
      <c r="AX30" s="8">
        <v>437</v>
      </c>
      <c r="AY30" s="8">
        <v>383</v>
      </c>
      <c r="AZ30" s="8">
        <v>423</v>
      </c>
      <c r="BA30" s="8">
        <v>401</v>
      </c>
      <c r="BB30" s="8">
        <v>354</v>
      </c>
      <c r="BC30" s="8">
        <v>348</v>
      </c>
      <c r="BD30" s="8">
        <v>448</v>
      </c>
      <c r="BE30" s="8">
        <v>463</v>
      </c>
      <c r="BF30" s="8">
        <v>364</v>
      </c>
      <c r="BG30" s="8">
        <v>318</v>
      </c>
      <c r="BH30" s="8">
        <v>327</v>
      </c>
      <c r="BI30" s="8">
        <v>374</v>
      </c>
      <c r="BJ30" s="8">
        <v>351</v>
      </c>
      <c r="BK30" s="8">
        <v>384</v>
      </c>
      <c r="BL30" s="8">
        <v>395</v>
      </c>
      <c r="BM30" s="8">
        <v>411</v>
      </c>
      <c r="BN30" s="8">
        <v>415</v>
      </c>
      <c r="BO30" s="8">
        <v>457</v>
      </c>
      <c r="BP30" s="8">
        <v>461</v>
      </c>
      <c r="BQ30" s="8">
        <v>449</v>
      </c>
      <c r="BR30" s="8">
        <v>437</v>
      </c>
      <c r="BS30" s="8">
        <v>467</v>
      </c>
      <c r="BT30" s="8">
        <v>425</v>
      </c>
      <c r="BU30" s="8">
        <v>413</v>
      </c>
      <c r="BV30" s="8">
        <v>469</v>
      </c>
      <c r="BW30" s="8">
        <v>428</v>
      </c>
      <c r="BX30" s="8">
        <v>403</v>
      </c>
      <c r="BY30" s="8">
        <v>446</v>
      </c>
      <c r="BZ30" s="8">
        <v>418</v>
      </c>
      <c r="CA30" s="8">
        <v>433</v>
      </c>
      <c r="CB30" s="8">
        <v>408</v>
      </c>
      <c r="CC30" s="8">
        <v>405</v>
      </c>
      <c r="CD30" s="8">
        <v>402</v>
      </c>
      <c r="CE30" s="8">
        <v>349</v>
      </c>
      <c r="CF30" s="8">
        <v>333</v>
      </c>
      <c r="CG30" s="8">
        <v>400</v>
      </c>
      <c r="CH30" s="8">
        <v>364</v>
      </c>
      <c r="CI30" s="8">
        <v>431</v>
      </c>
      <c r="CJ30" s="8">
        <v>459</v>
      </c>
      <c r="CK30" s="8">
        <v>458</v>
      </c>
      <c r="CL30" s="8">
        <v>457</v>
      </c>
      <c r="CM30" s="8">
        <v>487</v>
      </c>
      <c r="CN30" s="8">
        <v>486</v>
      </c>
      <c r="CO30" s="8">
        <v>534</v>
      </c>
      <c r="CP30" s="8">
        <v>528</v>
      </c>
      <c r="CQ30" s="8">
        <v>498</v>
      </c>
      <c r="CR30" s="8">
        <v>438</v>
      </c>
      <c r="CS30" s="8">
        <v>445</v>
      </c>
      <c r="CT30" s="8">
        <v>466</v>
      </c>
      <c r="CU30" s="8">
        <v>445</v>
      </c>
      <c r="CV30" s="8">
        <v>401</v>
      </c>
      <c r="CW30" s="8">
        <v>418</v>
      </c>
      <c r="CX30" s="8">
        <v>435</v>
      </c>
      <c r="CY30" s="8">
        <v>388</v>
      </c>
      <c r="CZ30" s="8">
        <v>377</v>
      </c>
      <c r="DA30" s="8">
        <v>374</v>
      </c>
      <c r="DB30" s="8">
        <v>408</v>
      </c>
      <c r="DC30" s="8">
        <v>399</v>
      </c>
      <c r="DD30" s="8">
        <v>363</v>
      </c>
      <c r="DE30" s="8">
        <v>360</v>
      </c>
      <c r="DF30" s="8">
        <v>389</v>
      </c>
      <c r="DG30" s="8">
        <v>355</v>
      </c>
      <c r="DH30" s="8">
        <v>333</v>
      </c>
      <c r="DI30" s="8">
        <v>371</v>
      </c>
      <c r="DJ30" s="8">
        <v>305</v>
      </c>
      <c r="DK30" s="8">
        <v>222</v>
      </c>
      <c r="DL30" s="8">
        <v>219</v>
      </c>
      <c r="DM30" s="8">
        <v>194</v>
      </c>
      <c r="DN30" s="8">
        <v>187</v>
      </c>
      <c r="DO30" s="8">
        <v>142</v>
      </c>
      <c r="DP30" s="8">
        <v>142</v>
      </c>
      <c r="DQ30" s="8">
        <v>99</v>
      </c>
      <c r="DR30" s="8">
        <v>89</v>
      </c>
      <c r="DS30" s="8">
        <v>97</v>
      </c>
      <c r="DT30" s="8">
        <v>69</v>
      </c>
      <c r="DU30" s="8">
        <v>63</v>
      </c>
      <c r="DV30" s="8">
        <v>230</v>
      </c>
      <c r="DW30" s="8">
        <f t="shared" si="0"/>
        <v>20676</v>
      </c>
      <c r="DX30" s="8">
        <f t="shared" si="1"/>
        <v>2622</v>
      </c>
      <c r="DY30" s="8">
        <f t="shared" si="2"/>
        <v>10333</v>
      </c>
      <c r="DZ30" s="8">
        <f t="shared" si="3"/>
        <v>6897</v>
      </c>
    </row>
    <row r="31" spans="1:130" x14ac:dyDescent="0.2">
      <c r="A31" t="s">
        <v>162</v>
      </c>
      <c r="B31" t="s">
        <v>189</v>
      </c>
      <c r="C31" t="s">
        <v>190</v>
      </c>
      <c r="D31" s="8">
        <f>SUM(Table325[[#This Row],[0]:[90]])</f>
        <v>34175</v>
      </c>
      <c r="E31" s="9">
        <f>SUM(Table325[[#This Row],[0]:[15]])</f>
        <v>5902</v>
      </c>
      <c r="F31" s="8">
        <f>SUM(Table325[[#This Row],[16]:[64]])</f>
        <v>21105</v>
      </c>
      <c r="G31" s="8">
        <f>SUM(Table325[[#This Row],[65]:[90]])</f>
        <v>7168</v>
      </c>
      <c r="H31" s="8">
        <f>SUM(Table325[[#This Row],[85]:[90]])</f>
        <v>804</v>
      </c>
      <c r="I31" s="9">
        <f>SUM(Table325[[#This Row],[0]:[17]])</f>
        <v>6758</v>
      </c>
      <c r="J31" s="8">
        <f>SUM(Table325[[#This Row],[18]:[64]])</f>
        <v>20249</v>
      </c>
      <c r="K31" s="9">
        <f>SUM(Table325[[#This Row],[0]:[4]])</f>
        <v>1559</v>
      </c>
      <c r="L31" s="8">
        <f>SUM(Table325[[#This Row],[5]:[15]])</f>
        <v>4343</v>
      </c>
      <c r="M31" s="8">
        <f>SUM(Table325[[#This Row],[16]:[24]])</f>
        <v>3321</v>
      </c>
      <c r="N31" s="8">
        <f>SUM(Table325[[#This Row],[25]:[49]])</f>
        <v>10618</v>
      </c>
      <c r="O31" s="8">
        <f>SUM(Table325[[#This Row],[50]:[64]])</f>
        <v>7166</v>
      </c>
      <c r="P31" s="8">
        <f>SUM(Table325[[#This Row],[65]:[74]])</f>
        <v>3857</v>
      </c>
      <c r="Q31" s="8">
        <f>SUM(Table325[[#This Row],[75]:[84]])</f>
        <v>2507</v>
      </c>
      <c r="R31" s="9">
        <f>SUM(Table325[[#This Row],[5]:[9]])</f>
        <v>1828</v>
      </c>
      <c r="S31" s="8">
        <f>SUM(Table325[[#This Row],[10]:[14]])</f>
        <v>2108</v>
      </c>
      <c r="T31" s="8">
        <f>SUM(Table325[[#This Row],[15]:[19]])</f>
        <v>2011</v>
      </c>
      <c r="U31" s="8">
        <f>SUM(Table325[[#This Row],[20]:[24]])</f>
        <v>1717</v>
      </c>
      <c r="V31" s="8">
        <f>SUM(Table325[[#This Row],[25]:[29]])</f>
        <v>2006</v>
      </c>
      <c r="W31" s="8">
        <f>SUM(Table325[[#This Row],[30]:[34]])</f>
        <v>2333</v>
      </c>
      <c r="X31" s="8">
        <f>SUM(Table325[[#This Row],[35]:[39]])</f>
        <v>2295</v>
      </c>
      <c r="Y31" s="8">
        <f>SUM(Table325[[#This Row],[40]:[44]])</f>
        <v>2119</v>
      </c>
      <c r="Z31" s="8">
        <f>SUM(Table325[[#This Row],[45]:[49]])</f>
        <v>1865</v>
      </c>
      <c r="AA31" s="8">
        <f>SUM(Table325[[#This Row],[50]:[54]])</f>
        <v>2262</v>
      </c>
      <c r="AB31" s="8">
        <f>SUM(Table325[[#This Row],[55]:[59]])</f>
        <v>2567</v>
      </c>
      <c r="AC31" s="8">
        <f>SUM(Table325[[#This Row],[60]:[64]])</f>
        <v>2337</v>
      </c>
      <c r="AD31" s="8">
        <f>SUM(Table325[[#This Row],[65]:[69]])</f>
        <v>2097</v>
      </c>
      <c r="AE31" s="8">
        <f>SUM(Table325[[#This Row],[70]:[74]])</f>
        <v>1760</v>
      </c>
      <c r="AF31" s="8">
        <f>SUM(Table325[[#This Row],[75]:[79]])</f>
        <v>1600</v>
      </c>
      <c r="AG31" s="8">
        <f>SUM(Table325[[#This Row],[80]:[84]])</f>
        <v>907</v>
      </c>
      <c r="AH31" s="8">
        <f>SUM(Table325[[#This Row],[85]:[89]])</f>
        <v>528</v>
      </c>
      <c r="AI31" s="8">
        <f>Table325[[#This Row],[90]]</f>
        <v>276</v>
      </c>
      <c r="AJ31" s="9">
        <v>317</v>
      </c>
      <c r="AK31" s="8">
        <v>298</v>
      </c>
      <c r="AL31" s="8">
        <v>325</v>
      </c>
      <c r="AM31" s="8">
        <v>302</v>
      </c>
      <c r="AN31" s="8">
        <v>317</v>
      </c>
      <c r="AO31" s="8">
        <v>348</v>
      </c>
      <c r="AP31" s="8">
        <v>352</v>
      </c>
      <c r="AQ31" s="8">
        <v>353</v>
      </c>
      <c r="AR31" s="8">
        <v>374</v>
      </c>
      <c r="AS31" s="8">
        <v>401</v>
      </c>
      <c r="AT31" s="8">
        <v>400</v>
      </c>
      <c r="AU31" s="8">
        <v>436</v>
      </c>
      <c r="AV31" s="8">
        <v>419</v>
      </c>
      <c r="AW31" s="8">
        <v>416</v>
      </c>
      <c r="AX31" s="8">
        <v>437</v>
      </c>
      <c r="AY31" s="8">
        <v>407</v>
      </c>
      <c r="AZ31" s="8">
        <v>439</v>
      </c>
      <c r="BA31" s="8">
        <v>417</v>
      </c>
      <c r="BB31" s="8">
        <v>400</v>
      </c>
      <c r="BC31" s="8">
        <v>348</v>
      </c>
      <c r="BD31" s="8">
        <v>399</v>
      </c>
      <c r="BE31" s="8">
        <v>424</v>
      </c>
      <c r="BF31" s="8">
        <v>313</v>
      </c>
      <c r="BG31" s="8">
        <v>310</v>
      </c>
      <c r="BH31" s="8">
        <v>271</v>
      </c>
      <c r="BI31" s="8">
        <v>340</v>
      </c>
      <c r="BJ31" s="8">
        <v>385</v>
      </c>
      <c r="BK31" s="8">
        <v>444</v>
      </c>
      <c r="BL31" s="8">
        <v>421</v>
      </c>
      <c r="BM31" s="8">
        <v>416</v>
      </c>
      <c r="BN31" s="8">
        <v>426</v>
      </c>
      <c r="BO31" s="8">
        <v>473</v>
      </c>
      <c r="BP31" s="8">
        <v>485</v>
      </c>
      <c r="BQ31" s="8">
        <v>501</v>
      </c>
      <c r="BR31" s="8">
        <v>448</v>
      </c>
      <c r="BS31" s="8">
        <v>440</v>
      </c>
      <c r="BT31" s="8">
        <v>468</v>
      </c>
      <c r="BU31" s="8">
        <v>456</v>
      </c>
      <c r="BV31" s="8">
        <v>482</v>
      </c>
      <c r="BW31" s="8">
        <v>449</v>
      </c>
      <c r="BX31" s="8">
        <v>425</v>
      </c>
      <c r="BY31" s="8">
        <v>432</v>
      </c>
      <c r="BZ31" s="8">
        <v>414</v>
      </c>
      <c r="CA31" s="8">
        <v>402</v>
      </c>
      <c r="CB31" s="8">
        <v>446</v>
      </c>
      <c r="CC31" s="8">
        <v>386</v>
      </c>
      <c r="CD31" s="8">
        <v>387</v>
      </c>
      <c r="CE31" s="8">
        <v>301</v>
      </c>
      <c r="CF31" s="8">
        <v>365</v>
      </c>
      <c r="CG31" s="8">
        <v>426</v>
      </c>
      <c r="CH31" s="8">
        <v>396</v>
      </c>
      <c r="CI31" s="8">
        <v>438</v>
      </c>
      <c r="CJ31" s="8">
        <v>455</v>
      </c>
      <c r="CK31" s="8">
        <v>490</v>
      </c>
      <c r="CL31" s="8">
        <v>483</v>
      </c>
      <c r="CM31" s="8">
        <v>506</v>
      </c>
      <c r="CN31" s="8">
        <v>476</v>
      </c>
      <c r="CO31" s="8">
        <v>529</v>
      </c>
      <c r="CP31" s="8">
        <v>523</v>
      </c>
      <c r="CQ31" s="8">
        <v>533</v>
      </c>
      <c r="CR31" s="8">
        <v>522</v>
      </c>
      <c r="CS31" s="8">
        <v>470</v>
      </c>
      <c r="CT31" s="8">
        <v>461</v>
      </c>
      <c r="CU31" s="8">
        <v>477</v>
      </c>
      <c r="CV31" s="8">
        <v>407</v>
      </c>
      <c r="CW31" s="8">
        <v>476</v>
      </c>
      <c r="CX31" s="8">
        <v>442</v>
      </c>
      <c r="CY31" s="8">
        <v>417</v>
      </c>
      <c r="CZ31" s="8">
        <v>402</v>
      </c>
      <c r="DA31" s="8">
        <v>360</v>
      </c>
      <c r="DB31" s="8">
        <v>340</v>
      </c>
      <c r="DC31" s="8">
        <v>362</v>
      </c>
      <c r="DD31" s="8">
        <v>381</v>
      </c>
      <c r="DE31" s="8">
        <v>339</v>
      </c>
      <c r="DF31" s="8">
        <v>338</v>
      </c>
      <c r="DG31" s="8">
        <v>327</v>
      </c>
      <c r="DH31" s="8">
        <v>382</v>
      </c>
      <c r="DI31" s="8">
        <v>360</v>
      </c>
      <c r="DJ31" s="8">
        <v>274</v>
      </c>
      <c r="DK31" s="8">
        <v>257</v>
      </c>
      <c r="DL31" s="8">
        <v>240</v>
      </c>
      <c r="DM31" s="8">
        <v>215</v>
      </c>
      <c r="DN31" s="8">
        <v>170</v>
      </c>
      <c r="DO31" s="8">
        <v>145</v>
      </c>
      <c r="DP31" s="8">
        <v>137</v>
      </c>
      <c r="DQ31" s="8">
        <v>131</v>
      </c>
      <c r="DR31" s="8">
        <v>126</v>
      </c>
      <c r="DS31" s="8">
        <v>108</v>
      </c>
      <c r="DT31" s="8">
        <v>94</v>
      </c>
      <c r="DU31" s="8">
        <v>69</v>
      </c>
      <c r="DV31" s="8">
        <v>276</v>
      </c>
      <c r="DW31" s="8">
        <f t="shared" si="0"/>
        <v>21105</v>
      </c>
      <c r="DX31" s="8">
        <f t="shared" si="1"/>
        <v>2465</v>
      </c>
      <c r="DY31" s="8">
        <f t="shared" si="2"/>
        <v>10618</v>
      </c>
      <c r="DZ31" s="8">
        <f t="shared" si="3"/>
        <v>7166</v>
      </c>
    </row>
    <row r="32" spans="1:130" x14ac:dyDescent="0.2">
      <c r="A32" t="s">
        <v>191</v>
      </c>
      <c r="B32" t="s">
        <v>192</v>
      </c>
      <c r="C32" t="s">
        <v>193</v>
      </c>
      <c r="D32" s="8">
        <f>SUM(Table325[[#This Row],[0]:[90]])</f>
        <v>63052</v>
      </c>
      <c r="E32" s="9">
        <f>SUM(Table325[[#This Row],[0]:[15]])</f>
        <v>10640</v>
      </c>
      <c r="F32" s="8">
        <f>SUM(Table325[[#This Row],[16]:[64]])</f>
        <v>38581</v>
      </c>
      <c r="G32" s="8">
        <f>SUM(Table325[[#This Row],[65]:[90]])</f>
        <v>13831</v>
      </c>
      <c r="H32" s="8">
        <f>SUM(Table325[[#This Row],[85]:[90]])</f>
        <v>1534</v>
      </c>
      <c r="I32" s="9">
        <f>SUM(Table325[[#This Row],[0]:[17]])</f>
        <v>11947</v>
      </c>
      <c r="J32" s="8">
        <f>SUM(Table325[[#This Row],[18]:[64]])</f>
        <v>37274</v>
      </c>
      <c r="K32" s="9">
        <f>SUM(Table325[[#This Row],[0]:[4]])</f>
        <v>2946</v>
      </c>
      <c r="L32" s="8">
        <f>SUM(Table325[[#This Row],[5]:[15]])</f>
        <v>7694</v>
      </c>
      <c r="M32" s="8">
        <f>SUM(Table325[[#This Row],[16]:[24]])</f>
        <v>5771</v>
      </c>
      <c r="N32" s="8">
        <f>SUM(Table325[[#This Row],[25]:[49]])</f>
        <v>19182</v>
      </c>
      <c r="O32" s="8">
        <f>SUM(Table325[[#This Row],[50]:[64]])</f>
        <v>13628</v>
      </c>
      <c r="P32" s="8">
        <f>SUM(Table325[[#This Row],[65]:[74]])</f>
        <v>7339</v>
      </c>
      <c r="Q32" s="8">
        <f>SUM(Table325[[#This Row],[75]:[84]])</f>
        <v>4958</v>
      </c>
      <c r="R32" s="9">
        <f>SUM(Table325[[#This Row],[5]:[9]])</f>
        <v>3361</v>
      </c>
      <c r="S32" s="8">
        <f>SUM(Table325[[#This Row],[10]:[14]])</f>
        <v>3690</v>
      </c>
      <c r="T32" s="8">
        <f>SUM(Table325[[#This Row],[15]:[19]])</f>
        <v>3207</v>
      </c>
      <c r="U32" s="8">
        <f>SUM(Table325[[#This Row],[20]:[24]])</f>
        <v>3207</v>
      </c>
      <c r="V32" s="8">
        <f>SUM(Table325[[#This Row],[25]:[29]])</f>
        <v>3499</v>
      </c>
      <c r="W32" s="8">
        <f>SUM(Table325[[#This Row],[30]:[34]])</f>
        <v>4006</v>
      </c>
      <c r="X32" s="8">
        <f>SUM(Table325[[#This Row],[35]:[39]])</f>
        <v>4106</v>
      </c>
      <c r="Y32" s="8">
        <f>SUM(Table325[[#This Row],[40]:[44]])</f>
        <v>3949</v>
      </c>
      <c r="Z32" s="8">
        <f>SUM(Table325[[#This Row],[45]:[49]])</f>
        <v>3622</v>
      </c>
      <c r="AA32" s="8">
        <f>SUM(Table325[[#This Row],[50]:[54]])</f>
        <v>4212</v>
      </c>
      <c r="AB32" s="8">
        <f>SUM(Table325[[#This Row],[55]:[59]])</f>
        <v>4757</v>
      </c>
      <c r="AC32" s="8">
        <f>SUM(Table325[[#This Row],[60]:[64]])</f>
        <v>4659</v>
      </c>
      <c r="AD32" s="8">
        <f>SUM(Table325[[#This Row],[65]:[69]])</f>
        <v>3858</v>
      </c>
      <c r="AE32" s="8">
        <f>SUM(Table325[[#This Row],[70]:[74]])</f>
        <v>3481</v>
      </c>
      <c r="AF32" s="8">
        <f>SUM(Table325[[#This Row],[75]:[79]])</f>
        <v>3102</v>
      </c>
      <c r="AG32" s="8">
        <f>SUM(Table325[[#This Row],[80]:[84]])</f>
        <v>1856</v>
      </c>
      <c r="AH32" s="8">
        <f>SUM(Table325[[#This Row],[85]:[89]])</f>
        <v>1076</v>
      </c>
      <c r="AI32" s="8">
        <f>Table325[[#This Row],[90]]</f>
        <v>458</v>
      </c>
      <c r="AJ32" s="9">
        <v>577</v>
      </c>
      <c r="AK32" s="8">
        <v>573</v>
      </c>
      <c r="AL32" s="8">
        <v>567</v>
      </c>
      <c r="AM32" s="8">
        <v>606</v>
      </c>
      <c r="AN32" s="8">
        <v>623</v>
      </c>
      <c r="AO32" s="8">
        <v>600</v>
      </c>
      <c r="AP32" s="8">
        <v>628</v>
      </c>
      <c r="AQ32" s="8">
        <v>700</v>
      </c>
      <c r="AR32" s="8">
        <v>713</v>
      </c>
      <c r="AS32" s="8">
        <v>720</v>
      </c>
      <c r="AT32" s="8">
        <v>758</v>
      </c>
      <c r="AU32" s="8">
        <v>709</v>
      </c>
      <c r="AV32" s="8">
        <v>766</v>
      </c>
      <c r="AW32" s="8">
        <v>736</v>
      </c>
      <c r="AX32" s="8">
        <v>721</v>
      </c>
      <c r="AY32" s="8">
        <v>643</v>
      </c>
      <c r="AZ32" s="8">
        <v>624</v>
      </c>
      <c r="BA32" s="8">
        <v>683</v>
      </c>
      <c r="BB32" s="8">
        <v>645</v>
      </c>
      <c r="BC32" s="8">
        <v>612</v>
      </c>
      <c r="BD32" s="8">
        <v>714</v>
      </c>
      <c r="BE32" s="8">
        <v>803</v>
      </c>
      <c r="BF32" s="8">
        <v>608</v>
      </c>
      <c r="BG32" s="8">
        <v>523</v>
      </c>
      <c r="BH32" s="8">
        <v>559</v>
      </c>
      <c r="BI32" s="8">
        <v>686</v>
      </c>
      <c r="BJ32" s="8">
        <v>664</v>
      </c>
      <c r="BK32" s="8">
        <v>730</v>
      </c>
      <c r="BL32" s="8">
        <v>683</v>
      </c>
      <c r="BM32" s="8">
        <v>736</v>
      </c>
      <c r="BN32" s="8">
        <v>751</v>
      </c>
      <c r="BO32" s="8">
        <v>765</v>
      </c>
      <c r="BP32" s="8">
        <v>817</v>
      </c>
      <c r="BQ32" s="8">
        <v>835</v>
      </c>
      <c r="BR32" s="8">
        <v>838</v>
      </c>
      <c r="BS32" s="8">
        <v>830</v>
      </c>
      <c r="BT32" s="8">
        <v>862</v>
      </c>
      <c r="BU32" s="8">
        <v>841</v>
      </c>
      <c r="BV32" s="8">
        <v>771</v>
      </c>
      <c r="BW32" s="8">
        <v>802</v>
      </c>
      <c r="BX32" s="8">
        <v>752</v>
      </c>
      <c r="BY32" s="8">
        <v>787</v>
      </c>
      <c r="BZ32" s="8">
        <v>834</v>
      </c>
      <c r="CA32" s="8">
        <v>774</v>
      </c>
      <c r="CB32" s="8">
        <v>802</v>
      </c>
      <c r="CC32" s="8">
        <v>829</v>
      </c>
      <c r="CD32" s="8">
        <v>702</v>
      </c>
      <c r="CE32" s="8">
        <v>705</v>
      </c>
      <c r="CF32" s="8">
        <v>702</v>
      </c>
      <c r="CG32" s="8">
        <v>684</v>
      </c>
      <c r="CH32" s="8">
        <v>728</v>
      </c>
      <c r="CI32" s="8">
        <v>811</v>
      </c>
      <c r="CJ32" s="8">
        <v>845</v>
      </c>
      <c r="CK32" s="8">
        <v>952</v>
      </c>
      <c r="CL32" s="8">
        <v>876</v>
      </c>
      <c r="CM32" s="8">
        <v>959</v>
      </c>
      <c r="CN32" s="8">
        <v>958</v>
      </c>
      <c r="CO32" s="8">
        <v>973</v>
      </c>
      <c r="CP32" s="8">
        <v>948</v>
      </c>
      <c r="CQ32" s="8">
        <v>919</v>
      </c>
      <c r="CR32" s="8">
        <v>980</v>
      </c>
      <c r="CS32" s="8">
        <v>969</v>
      </c>
      <c r="CT32" s="8">
        <v>933</v>
      </c>
      <c r="CU32" s="8">
        <v>894</v>
      </c>
      <c r="CV32" s="8">
        <v>883</v>
      </c>
      <c r="CW32" s="8">
        <v>815</v>
      </c>
      <c r="CX32" s="8">
        <v>772</v>
      </c>
      <c r="CY32" s="8">
        <v>774</v>
      </c>
      <c r="CZ32" s="8">
        <v>733</v>
      </c>
      <c r="DA32" s="8">
        <v>764</v>
      </c>
      <c r="DB32" s="8">
        <v>712</v>
      </c>
      <c r="DC32" s="8">
        <v>697</v>
      </c>
      <c r="DD32" s="8">
        <v>693</v>
      </c>
      <c r="DE32" s="8">
        <v>735</v>
      </c>
      <c r="DF32" s="8">
        <v>644</v>
      </c>
      <c r="DG32" s="8">
        <v>661</v>
      </c>
      <c r="DH32" s="8">
        <v>686</v>
      </c>
      <c r="DI32" s="8">
        <v>728</v>
      </c>
      <c r="DJ32" s="8">
        <v>526</v>
      </c>
      <c r="DK32" s="8">
        <v>501</v>
      </c>
      <c r="DL32" s="8">
        <v>490</v>
      </c>
      <c r="DM32" s="8">
        <v>427</v>
      </c>
      <c r="DN32" s="8">
        <v>322</v>
      </c>
      <c r="DO32" s="8">
        <v>313</v>
      </c>
      <c r="DP32" s="8">
        <v>304</v>
      </c>
      <c r="DQ32" s="8">
        <v>282</v>
      </c>
      <c r="DR32" s="8">
        <v>226</v>
      </c>
      <c r="DS32" s="8">
        <v>245</v>
      </c>
      <c r="DT32" s="8">
        <v>182</v>
      </c>
      <c r="DU32" s="8">
        <v>141</v>
      </c>
      <c r="DV32" s="8">
        <v>458</v>
      </c>
      <c r="DW32" s="8">
        <f t="shared" si="0"/>
        <v>38581</v>
      </c>
      <c r="DX32" s="8">
        <f t="shared" si="1"/>
        <v>4464</v>
      </c>
      <c r="DY32" s="8">
        <f t="shared" si="2"/>
        <v>19182</v>
      </c>
      <c r="DZ32" s="8">
        <f t="shared" si="3"/>
        <v>13628</v>
      </c>
    </row>
    <row r="33" spans="1:130" x14ac:dyDescent="0.2">
      <c r="A33" t="s">
        <v>191</v>
      </c>
      <c r="B33" t="s">
        <v>194</v>
      </c>
      <c r="C33" t="s">
        <v>195</v>
      </c>
      <c r="D33" s="8">
        <f>SUM(Table325[[#This Row],[0]:[90]])</f>
        <v>52352</v>
      </c>
      <c r="E33" s="9">
        <f>SUM(Table325[[#This Row],[0]:[15]])</f>
        <v>5889</v>
      </c>
      <c r="F33" s="8">
        <f>SUM(Table325[[#This Row],[16]:[64]])</f>
        <v>37340</v>
      </c>
      <c r="G33" s="8">
        <f>SUM(Table325[[#This Row],[65]:[90]])</f>
        <v>9123</v>
      </c>
      <c r="H33" s="8">
        <f>SUM(Table325[[#This Row],[85]:[90]])</f>
        <v>1188</v>
      </c>
      <c r="I33" s="9">
        <f>SUM(Table325[[#This Row],[0]:[17]])</f>
        <v>6838</v>
      </c>
      <c r="J33" s="8">
        <f>SUM(Table325[[#This Row],[18]:[64]])</f>
        <v>36391</v>
      </c>
      <c r="K33" s="9">
        <f>SUM(Table325[[#This Row],[0]:[4]])</f>
        <v>1388</v>
      </c>
      <c r="L33" s="8">
        <f>SUM(Table325[[#This Row],[5]:[15]])</f>
        <v>4501</v>
      </c>
      <c r="M33" s="8">
        <f>SUM(Table325[[#This Row],[16]:[24]])</f>
        <v>17520</v>
      </c>
      <c r="N33" s="8">
        <f>SUM(Table325[[#This Row],[25]:[49]])</f>
        <v>12482</v>
      </c>
      <c r="O33" s="8">
        <f>SUM(Table325[[#This Row],[50]:[64]])</f>
        <v>7338</v>
      </c>
      <c r="P33" s="8">
        <f>SUM(Table325[[#This Row],[65]:[74]])</f>
        <v>4407</v>
      </c>
      <c r="Q33" s="8">
        <f>SUM(Table325[[#This Row],[75]:[84]])</f>
        <v>3528</v>
      </c>
      <c r="R33" s="9">
        <f>SUM(Table325[[#This Row],[5]:[9]])</f>
        <v>1845</v>
      </c>
      <c r="S33" s="8">
        <f>SUM(Table325[[#This Row],[10]:[14]])</f>
        <v>2210</v>
      </c>
      <c r="T33" s="8">
        <f>SUM(Table325[[#This Row],[15]:[19]])</f>
        <v>5778</v>
      </c>
      <c r="U33" s="8">
        <f>SUM(Table325[[#This Row],[20]:[24]])</f>
        <v>12188</v>
      </c>
      <c r="V33" s="8">
        <f>SUM(Table325[[#This Row],[25]:[29]])</f>
        <v>2472</v>
      </c>
      <c r="W33" s="8">
        <f>SUM(Table325[[#This Row],[30]:[34]])</f>
        <v>2369</v>
      </c>
      <c r="X33" s="8">
        <f>SUM(Table325[[#This Row],[35]:[39]])</f>
        <v>2651</v>
      </c>
      <c r="Y33" s="8">
        <f>SUM(Table325[[#This Row],[40]:[44]])</f>
        <v>2590</v>
      </c>
      <c r="Z33" s="8">
        <f>SUM(Table325[[#This Row],[45]:[49]])</f>
        <v>2400</v>
      </c>
      <c r="AA33" s="8">
        <f>SUM(Table325[[#This Row],[50]:[54]])</f>
        <v>2535</v>
      </c>
      <c r="AB33" s="8">
        <f>SUM(Table325[[#This Row],[55]:[59]])</f>
        <v>2348</v>
      </c>
      <c r="AC33" s="8">
        <f>SUM(Table325[[#This Row],[60]:[64]])</f>
        <v>2455</v>
      </c>
      <c r="AD33" s="8">
        <f>SUM(Table325[[#This Row],[65]:[69]])</f>
        <v>2254</v>
      </c>
      <c r="AE33" s="8">
        <f>SUM(Table325[[#This Row],[70]:[74]])</f>
        <v>2153</v>
      </c>
      <c r="AF33" s="8">
        <f>SUM(Table325[[#This Row],[75]:[79]])</f>
        <v>2200</v>
      </c>
      <c r="AG33" s="8">
        <f>SUM(Table325[[#This Row],[80]:[84]])</f>
        <v>1328</v>
      </c>
      <c r="AH33" s="8">
        <f>SUM(Table325[[#This Row],[85]:[89]])</f>
        <v>803</v>
      </c>
      <c r="AI33" s="8">
        <f>Table325[[#This Row],[90]]</f>
        <v>385</v>
      </c>
      <c r="AJ33" s="9">
        <v>240</v>
      </c>
      <c r="AK33" s="8">
        <v>254</v>
      </c>
      <c r="AL33" s="8">
        <v>310</v>
      </c>
      <c r="AM33" s="8">
        <v>275</v>
      </c>
      <c r="AN33" s="8">
        <v>309</v>
      </c>
      <c r="AO33" s="8">
        <v>304</v>
      </c>
      <c r="AP33" s="8">
        <v>373</v>
      </c>
      <c r="AQ33" s="8">
        <v>368</v>
      </c>
      <c r="AR33" s="8">
        <v>396</v>
      </c>
      <c r="AS33" s="8">
        <v>404</v>
      </c>
      <c r="AT33" s="8">
        <v>431</v>
      </c>
      <c r="AU33" s="8">
        <v>439</v>
      </c>
      <c r="AV33" s="8">
        <v>461</v>
      </c>
      <c r="AW33" s="8">
        <v>402</v>
      </c>
      <c r="AX33" s="8">
        <v>477</v>
      </c>
      <c r="AY33" s="8">
        <v>446</v>
      </c>
      <c r="AZ33" s="8">
        <v>470</v>
      </c>
      <c r="BA33" s="8">
        <v>479</v>
      </c>
      <c r="BB33" s="8">
        <v>927</v>
      </c>
      <c r="BC33" s="8">
        <v>3456</v>
      </c>
      <c r="BD33" s="8">
        <v>3011</v>
      </c>
      <c r="BE33" s="8">
        <v>3651</v>
      </c>
      <c r="BF33" s="8">
        <v>2468</v>
      </c>
      <c r="BG33" s="8">
        <v>1660</v>
      </c>
      <c r="BH33" s="8">
        <v>1398</v>
      </c>
      <c r="BI33" s="8">
        <v>558</v>
      </c>
      <c r="BJ33" s="8">
        <v>527</v>
      </c>
      <c r="BK33" s="8">
        <v>504</v>
      </c>
      <c r="BL33" s="8">
        <v>452</v>
      </c>
      <c r="BM33" s="8">
        <v>431</v>
      </c>
      <c r="BN33" s="8">
        <v>475</v>
      </c>
      <c r="BO33" s="8">
        <v>479</v>
      </c>
      <c r="BP33" s="8">
        <v>460</v>
      </c>
      <c r="BQ33" s="8">
        <v>498</v>
      </c>
      <c r="BR33" s="8">
        <v>457</v>
      </c>
      <c r="BS33" s="8">
        <v>548</v>
      </c>
      <c r="BT33" s="8">
        <v>536</v>
      </c>
      <c r="BU33" s="8">
        <v>503</v>
      </c>
      <c r="BV33" s="8">
        <v>521</v>
      </c>
      <c r="BW33" s="8">
        <v>543</v>
      </c>
      <c r="BX33" s="8">
        <v>528</v>
      </c>
      <c r="BY33" s="8">
        <v>510</v>
      </c>
      <c r="BZ33" s="8">
        <v>523</v>
      </c>
      <c r="CA33" s="8">
        <v>507</v>
      </c>
      <c r="CB33" s="8">
        <v>522</v>
      </c>
      <c r="CC33" s="8">
        <v>550</v>
      </c>
      <c r="CD33" s="8">
        <v>478</v>
      </c>
      <c r="CE33" s="8">
        <v>445</v>
      </c>
      <c r="CF33" s="8">
        <v>450</v>
      </c>
      <c r="CG33" s="8">
        <v>477</v>
      </c>
      <c r="CH33" s="8">
        <v>452</v>
      </c>
      <c r="CI33" s="8">
        <v>509</v>
      </c>
      <c r="CJ33" s="8">
        <v>527</v>
      </c>
      <c r="CK33" s="8">
        <v>520</v>
      </c>
      <c r="CL33" s="8">
        <v>527</v>
      </c>
      <c r="CM33" s="8">
        <v>451</v>
      </c>
      <c r="CN33" s="8">
        <v>474</v>
      </c>
      <c r="CO33" s="8">
        <v>474</v>
      </c>
      <c r="CP33" s="8">
        <v>472</v>
      </c>
      <c r="CQ33" s="8">
        <v>477</v>
      </c>
      <c r="CR33" s="8">
        <v>506</v>
      </c>
      <c r="CS33" s="8">
        <v>479</v>
      </c>
      <c r="CT33" s="8">
        <v>539</v>
      </c>
      <c r="CU33" s="8">
        <v>452</v>
      </c>
      <c r="CV33" s="8">
        <v>479</v>
      </c>
      <c r="CW33" s="8">
        <v>443</v>
      </c>
      <c r="CX33" s="8">
        <v>472</v>
      </c>
      <c r="CY33" s="8">
        <v>446</v>
      </c>
      <c r="CZ33" s="8">
        <v>485</v>
      </c>
      <c r="DA33" s="8">
        <v>408</v>
      </c>
      <c r="DB33" s="8">
        <v>421</v>
      </c>
      <c r="DC33" s="8">
        <v>444</v>
      </c>
      <c r="DD33" s="8">
        <v>421</v>
      </c>
      <c r="DE33" s="8">
        <v>423</v>
      </c>
      <c r="DF33" s="8">
        <v>444</v>
      </c>
      <c r="DG33" s="8">
        <v>451</v>
      </c>
      <c r="DH33" s="8">
        <v>471</v>
      </c>
      <c r="DI33" s="8">
        <v>545</v>
      </c>
      <c r="DJ33" s="8">
        <v>365</v>
      </c>
      <c r="DK33" s="8">
        <v>368</v>
      </c>
      <c r="DL33" s="8">
        <v>370</v>
      </c>
      <c r="DM33" s="8">
        <v>282</v>
      </c>
      <c r="DN33" s="8">
        <v>229</v>
      </c>
      <c r="DO33" s="8">
        <v>227</v>
      </c>
      <c r="DP33" s="8">
        <v>220</v>
      </c>
      <c r="DQ33" s="8">
        <v>198</v>
      </c>
      <c r="DR33" s="8">
        <v>181</v>
      </c>
      <c r="DS33" s="8">
        <v>184</v>
      </c>
      <c r="DT33" s="8">
        <v>140</v>
      </c>
      <c r="DU33" s="8">
        <v>100</v>
      </c>
      <c r="DV33" s="8">
        <v>385</v>
      </c>
      <c r="DW33" s="8">
        <f t="shared" si="0"/>
        <v>37340</v>
      </c>
      <c r="DX33" s="8">
        <f t="shared" si="1"/>
        <v>16571</v>
      </c>
      <c r="DY33" s="8">
        <f t="shared" si="2"/>
        <v>12482</v>
      </c>
      <c r="DZ33" s="8">
        <f t="shared" si="3"/>
        <v>7338</v>
      </c>
    </row>
    <row r="34" spans="1:130" x14ac:dyDescent="0.2">
      <c r="A34" t="s">
        <v>191</v>
      </c>
      <c r="B34" t="s">
        <v>196</v>
      </c>
      <c r="C34" t="s">
        <v>197</v>
      </c>
      <c r="D34" s="8">
        <f>SUM(Table325[[#This Row],[0]:[90]])</f>
        <v>97032</v>
      </c>
      <c r="E34" s="9">
        <f>SUM(Table325[[#This Row],[0]:[15]])</f>
        <v>17107</v>
      </c>
      <c r="F34" s="8">
        <f>SUM(Table325[[#This Row],[16]:[64]])</f>
        <v>59634</v>
      </c>
      <c r="G34" s="8">
        <f>SUM(Table325[[#This Row],[65]:[90]])</f>
        <v>20291</v>
      </c>
      <c r="H34" s="8">
        <f>SUM(Table325[[#This Row],[85]:[90]])</f>
        <v>2437</v>
      </c>
      <c r="I34" s="9">
        <f>SUM(Table325[[#This Row],[0]:[17]])</f>
        <v>19407</v>
      </c>
      <c r="J34" s="8">
        <f>SUM(Table325[[#This Row],[18]:[64]])</f>
        <v>57334</v>
      </c>
      <c r="K34" s="9">
        <f>SUM(Table325[[#This Row],[0]:[4]])</f>
        <v>4793</v>
      </c>
      <c r="L34" s="8">
        <f>SUM(Table325[[#This Row],[5]:[15]])</f>
        <v>12314</v>
      </c>
      <c r="M34" s="8">
        <f>SUM(Table325[[#This Row],[16]:[24]])</f>
        <v>9851</v>
      </c>
      <c r="N34" s="8">
        <f>SUM(Table325[[#This Row],[25]:[49]])</f>
        <v>29129</v>
      </c>
      <c r="O34" s="8">
        <f>SUM(Table325[[#This Row],[50]:[64]])</f>
        <v>20654</v>
      </c>
      <c r="P34" s="8">
        <f>SUM(Table325[[#This Row],[65]:[74]])</f>
        <v>11037</v>
      </c>
      <c r="Q34" s="8">
        <f>SUM(Table325[[#This Row],[75]:[84]])</f>
        <v>6817</v>
      </c>
      <c r="R34" s="9">
        <f>SUM(Table325[[#This Row],[5]:[9]])</f>
        <v>5342</v>
      </c>
      <c r="S34" s="8">
        <f>SUM(Table325[[#This Row],[10]:[14]])</f>
        <v>5828</v>
      </c>
      <c r="T34" s="8">
        <f>SUM(Table325[[#This Row],[15]:[19]])</f>
        <v>5686</v>
      </c>
      <c r="U34" s="8">
        <f>SUM(Table325[[#This Row],[20]:[24]])</f>
        <v>5309</v>
      </c>
      <c r="V34" s="8">
        <f>SUM(Table325[[#This Row],[25]:[29]])</f>
        <v>5535</v>
      </c>
      <c r="W34" s="8">
        <f>SUM(Table325[[#This Row],[30]:[34]])</f>
        <v>6057</v>
      </c>
      <c r="X34" s="8">
        <f>SUM(Table325[[#This Row],[35]:[39]])</f>
        <v>6201</v>
      </c>
      <c r="Y34" s="8">
        <f>SUM(Table325[[#This Row],[40]:[44]])</f>
        <v>6011</v>
      </c>
      <c r="Z34" s="8">
        <f>SUM(Table325[[#This Row],[45]:[49]])</f>
        <v>5325</v>
      </c>
      <c r="AA34" s="8">
        <f>SUM(Table325[[#This Row],[50]:[54]])</f>
        <v>6308</v>
      </c>
      <c r="AB34" s="8">
        <f>SUM(Table325[[#This Row],[55]:[59]])</f>
        <v>7331</v>
      </c>
      <c r="AC34" s="8">
        <f>SUM(Table325[[#This Row],[60]:[64]])</f>
        <v>7015</v>
      </c>
      <c r="AD34" s="8">
        <f>SUM(Table325[[#This Row],[65]:[69]])</f>
        <v>6179</v>
      </c>
      <c r="AE34" s="8">
        <f>SUM(Table325[[#This Row],[70]:[74]])</f>
        <v>4858</v>
      </c>
      <c r="AF34" s="8">
        <f>SUM(Table325[[#This Row],[75]:[79]])</f>
        <v>4187</v>
      </c>
      <c r="AG34" s="8">
        <f>SUM(Table325[[#This Row],[80]:[84]])</f>
        <v>2630</v>
      </c>
      <c r="AH34" s="8">
        <f>SUM(Table325[[#This Row],[85]:[89]])</f>
        <v>1633</v>
      </c>
      <c r="AI34" s="8">
        <f>Table325[[#This Row],[90]]</f>
        <v>804</v>
      </c>
      <c r="AJ34" s="9">
        <v>963</v>
      </c>
      <c r="AK34" s="8">
        <v>891</v>
      </c>
      <c r="AL34" s="8">
        <v>961</v>
      </c>
      <c r="AM34" s="8">
        <v>973</v>
      </c>
      <c r="AN34" s="8">
        <v>1005</v>
      </c>
      <c r="AO34" s="8">
        <v>1043</v>
      </c>
      <c r="AP34" s="8">
        <v>1046</v>
      </c>
      <c r="AQ34" s="8">
        <v>1046</v>
      </c>
      <c r="AR34" s="8">
        <v>1154</v>
      </c>
      <c r="AS34" s="8">
        <v>1053</v>
      </c>
      <c r="AT34" s="8">
        <v>1096</v>
      </c>
      <c r="AU34" s="8">
        <v>1196</v>
      </c>
      <c r="AV34" s="8">
        <v>1142</v>
      </c>
      <c r="AW34" s="8">
        <v>1240</v>
      </c>
      <c r="AX34" s="8">
        <v>1154</v>
      </c>
      <c r="AY34" s="8">
        <v>1144</v>
      </c>
      <c r="AZ34" s="8">
        <v>1188</v>
      </c>
      <c r="BA34" s="8">
        <v>1112</v>
      </c>
      <c r="BB34" s="8">
        <v>1092</v>
      </c>
      <c r="BC34" s="8">
        <v>1150</v>
      </c>
      <c r="BD34" s="8">
        <v>1258</v>
      </c>
      <c r="BE34" s="8">
        <v>1245</v>
      </c>
      <c r="BF34" s="8">
        <v>1048</v>
      </c>
      <c r="BG34" s="8">
        <v>891</v>
      </c>
      <c r="BH34" s="8">
        <v>867</v>
      </c>
      <c r="BI34" s="8">
        <v>1046</v>
      </c>
      <c r="BJ34" s="8">
        <v>1085</v>
      </c>
      <c r="BK34" s="8">
        <v>1110</v>
      </c>
      <c r="BL34" s="8">
        <v>1131</v>
      </c>
      <c r="BM34" s="8">
        <v>1163</v>
      </c>
      <c r="BN34" s="8">
        <v>1123</v>
      </c>
      <c r="BO34" s="8">
        <v>1228</v>
      </c>
      <c r="BP34" s="8">
        <v>1211</v>
      </c>
      <c r="BQ34" s="8">
        <v>1283</v>
      </c>
      <c r="BR34" s="8">
        <v>1212</v>
      </c>
      <c r="BS34" s="8">
        <v>1181</v>
      </c>
      <c r="BT34" s="8">
        <v>1272</v>
      </c>
      <c r="BU34" s="8">
        <v>1264</v>
      </c>
      <c r="BV34" s="8">
        <v>1257</v>
      </c>
      <c r="BW34" s="8">
        <v>1227</v>
      </c>
      <c r="BX34" s="8">
        <v>1212</v>
      </c>
      <c r="BY34" s="8">
        <v>1201</v>
      </c>
      <c r="BZ34" s="8">
        <v>1185</v>
      </c>
      <c r="CA34" s="8">
        <v>1199</v>
      </c>
      <c r="CB34" s="8">
        <v>1214</v>
      </c>
      <c r="CC34" s="8">
        <v>1163</v>
      </c>
      <c r="CD34" s="8">
        <v>1056</v>
      </c>
      <c r="CE34" s="8">
        <v>1022</v>
      </c>
      <c r="CF34" s="8">
        <v>1060</v>
      </c>
      <c r="CG34" s="8">
        <v>1024</v>
      </c>
      <c r="CH34" s="8">
        <v>1108</v>
      </c>
      <c r="CI34" s="8">
        <v>1183</v>
      </c>
      <c r="CJ34" s="8">
        <v>1316</v>
      </c>
      <c r="CK34" s="8">
        <v>1420</v>
      </c>
      <c r="CL34" s="8">
        <v>1281</v>
      </c>
      <c r="CM34" s="8">
        <v>1420</v>
      </c>
      <c r="CN34" s="8">
        <v>1440</v>
      </c>
      <c r="CO34" s="8">
        <v>1494</v>
      </c>
      <c r="CP34" s="8">
        <v>1457</v>
      </c>
      <c r="CQ34" s="8">
        <v>1520</v>
      </c>
      <c r="CR34" s="8">
        <v>1444</v>
      </c>
      <c r="CS34" s="8">
        <v>1430</v>
      </c>
      <c r="CT34" s="8">
        <v>1451</v>
      </c>
      <c r="CU34" s="8">
        <v>1397</v>
      </c>
      <c r="CV34" s="8">
        <v>1293</v>
      </c>
      <c r="CW34" s="8">
        <v>1436</v>
      </c>
      <c r="CX34" s="8">
        <v>1278</v>
      </c>
      <c r="CY34" s="8">
        <v>1181</v>
      </c>
      <c r="CZ34" s="8">
        <v>1170</v>
      </c>
      <c r="DA34" s="8">
        <v>1114</v>
      </c>
      <c r="DB34" s="8">
        <v>1126</v>
      </c>
      <c r="DC34" s="8">
        <v>989</v>
      </c>
      <c r="DD34" s="8">
        <v>873</v>
      </c>
      <c r="DE34" s="8">
        <v>976</v>
      </c>
      <c r="DF34" s="8">
        <v>894</v>
      </c>
      <c r="DG34" s="8">
        <v>913</v>
      </c>
      <c r="DH34" s="8">
        <v>902</v>
      </c>
      <c r="DI34" s="8">
        <v>898</v>
      </c>
      <c r="DJ34" s="8">
        <v>750</v>
      </c>
      <c r="DK34" s="8">
        <v>724</v>
      </c>
      <c r="DL34" s="8">
        <v>711</v>
      </c>
      <c r="DM34" s="8">
        <v>537</v>
      </c>
      <c r="DN34" s="8">
        <v>512</v>
      </c>
      <c r="DO34" s="8">
        <v>466</v>
      </c>
      <c r="DP34" s="8">
        <v>404</v>
      </c>
      <c r="DQ34" s="8">
        <v>414</v>
      </c>
      <c r="DR34" s="8">
        <v>354</v>
      </c>
      <c r="DS34" s="8">
        <v>322</v>
      </c>
      <c r="DT34" s="8">
        <v>285</v>
      </c>
      <c r="DU34" s="8">
        <v>258</v>
      </c>
      <c r="DV34" s="8">
        <v>804</v>
      </c>
      <c r="DW34" s="8">
        <f t="shared" si="0"/>
        <v>59634</v>
      </c>
      <c r="DX34" s="8">
        <f t="shared" si="1"/>
        <v>7551</v>
      </c>
      <c r="DY34" s="8">
        <f t="shared" si="2"/>
        <v>29129</v>
      </c>
      <c r="DZ34" s="8">
        <f t="shared" si="3"/>
        <v>20654</v>
      </c>
    </row>
    <row r="35" spans="1:130" x14ac:dyDescent="0.2">
      <c r="A35" t="s">
        <v>191</v>
      </c>
      <c r="B35" t="s">
        <v>198</v>
      </c>
      <c r="C35" t="s">
        <v>199</v>
      </c>
      <c r="D35" s="8">
        <f>SUM(Table325[[#This Row],[0]:[90]])</f>
        <v>67493</v>
      </c>
      <c r="E35" s="9">
        <f>SUM(Table325[[#This Row],[0]:[15]])</f>
        <v>11807</v>
      </c>
      <c r="F35" s="8">
        <f>SUM(Table325[[#This Row],[16]:[64]])</f>
        <v>41044</v>
      </c>
      <c r="G35" s="8">
        <f>SUM(Table325[[#This Row],[65]:[90]])</f>
        <v>14642</v>
      </c>
      <c r="H35" s="8">
        <f>SUM(Table325[[#This Row],[85]:[90]])</f>
        <v>1482</v>
      </c>
      <c r="I35" s="9">
        <f>SUM(Table325[[#This Row],[0]:[17]])</f>
        <v>13416</v>
      </c>
      <c r="J35" s="8">
        <f>SUM(Table325[[#This Row],[18]:[64]])</f>
        <v>39435</v>
      </c>
      <c r="K35" s="9">
        <f>SUM(Table325[[#This Row],[0]:[4]])</f>
        <v>3515</v>
      </c>
      <c r="L35" s="8">
        <f>SUM(Table325[[#This Row],[5]:[15]])</f>
        <v>8292</v>
      </c>
      <c r="M35" s="8">
        <f>SUM(Table325[[#This Row],[16]:[24]])</f>
        <v>6818</v>
      </c>
      <c r="N35" s="8">
        <f>SUM(Table325[[#This Row],[25]:[49]])</f>
        <v>20040</v>
      </c>
      <c r="O35" s="8">
        <f>SUM(Table325[[#This Row],[50]:[64]])</f>
        <v>14186</v>
      </c>
      <c r="P35" s="8">
        <f>SUM(Table325[[#This Row],[65]:[74]])</f>
        <v>8016</v>
      </c>
      <c r="Q35" s="8">
        <f>SUM(Table325[[#This Row],[75]:[84]])</f>
        <v>5144</v>
      </c>
      <c r="R35" s="9">
        <f>SUM(Table325[[#This Row],[5]:[9]])</f>
        <v>3616</v>
      </c>
      <c r="S35" s="8">
        <f>SUM(Table325[[#This Row],[10]:[14]])</f>
        <v>3915</v>
      </c>
      <c r="T35" s="8">
        <f>SUM(Table325[[#This Row],[15]:[19]])</f>
        <v>3788</v>
      </c>
      <c r="U35" s="8">
        <f>SUM(Table325[[#This Row],[20]:[24]])</f>
        <v>3791</v>
      </c>
      <c r="V35" s="8">
        <f>SUM(Table325[[#This Row],[25]:[29]])</f>
        <v>3705</v>
      </c>
      <c r="W35" s="8">
        <f>SUM(Table325[[#This Row],[30]:[34]])</f>
        <v>4292</v>
      </c>
      <c r="X35" s="8">
        <f>SUM(Table325[[#This Row],[35]:[39]])</f>
        <v>4232</v>
      </c>
      <c r="Y35" s="8">
        <f>SUM(Table325[[#This Row],[40]:[44]])</f>
        <v>4067</v>
      </c>
      <c r="Z35" s="8">
        <f>SUM(Table325[[#This Row],[45]:[49]])</f>
        <v>3744</v>
      </c>
      <c r="AA35" s="8">
        <f>SUM(Table325[[#This Row],[50]:[54]])</f>
        <v>4359</v>
      </c>
      <c r="AB35" s="8">
        <f>SUM(Table325[[#This Row],[55]:[59]])</f>
        <v>5198</v>
      </c>
      <c r="AC35" s="8">
        <f>SUM(Table325[[#This Row],[60]:[64]])</f>
        <v>4629</v>
      </c>
      <c r="AD35" s="8">
        <f>SUM(Table325[[#This Row],[65]:[69]])</f>
        <v>4190</v>
      </c>
      <c r="AE35" s="8">
        <f>SUM(Table325[[#This Row],[70]:[74]])</f>
        <v>3826</v>
      </c>
      <c r="AF35" s="8">
        <f>SUM(Table325[[#This Row],[75]:[79]])</f>
        <v>3242</v>
      </c>
      <c r="AG35" s="8">
        <f>SUM(Table325[[#This Row],[80]:[84]])</f>
        <v>1902</v>
      </c>
      <c r="AH35" s="8">
        <f>SUM(Table325[[#This Row],[85]:[89]])</f>
        <v>1006</v>
      </c>
      <c r="AI35" s="8">
        <f>Table325[[#This Row],[90]]</f>
        <v>476</v>
      </c>
      <c r="AJ35" s="9">
        <v>668</v>
      </c>
      <c r="AK35" s="8">
        <v>672</v>
      </c>
      <c r="AL35" s="8">
        <v>693</v>
      </c>
      <c r="AM35" s="8">
        <v>748</v>
      </c>
      <c r="AN35" s="8">
        <v>734</v>
      </c>
      <c r="AO35" s="8">
        <v>708</v>
      </c>
      <c r="AP35" s="8">
        <v>688</v>
      </c>
      <c r="AQ35" s="8">
        <v>724</v>
      </c>
      <c r="AR35" s="8">
        <v>748</v>
      </c>
      <c r="AS35" s="8">
        <v>748</v>
      </c>
      <c r="AT35" s="8">
        <v>752</v>
      </c>
      <c r="AU35" s="8">
        <v>776</v>
      </c>
      <c r="AV35" s="8">
        <v>801</v>
      </c>
      <c r="AW35" s="8">
        <v>781</v>
      </c>
      <c r="AX35" s="8">
        <v>805</v>
      </c>
      <c r="AY35" s="8">
        <v>761</v>
      </c>
      <c r="AZ35" s="8">
        <v>855</v>
      </c>
      <c r="BA35" s="8">
        <v>754</v>
      </c>
      <c r="BB35" s="8">
        <v>713</v>
      </c>
      <c r="BC35" s="8">
        <v>705</v>
      </c>
      <c r="BD35" s="8">
        <v>955</v>
      </c>
      <c r="BE35" s="8">
        <v>914</v>
      </c>
      <c r="BF35" s="8">
        <v>695</v>
      </c>
      <c r="BG35" s="8">
        <v>612</v>
      </c>
      <c r="BH35" s="8">
        <v>615</v>
      </c>
      <c r="BI35" s="8">
        <v>717</v>
      </c>
      <c r="BJ35" s="8">
        <v>713</v>
      </c>
      <c r="BK35" s="8">
        <v>759</v>
      </c>
      <c r="BL35" s="8">
        <v>748</v>
      </c>
      <c r="BM35" s="8">
        <v>768</v>
      </c>
      <c r="BN35" s="8">
        <v>777</v>
      </c>
      <c r="BO35" s="8">
        <v>854</v>
      </c>
      <c r="BP35" s="8">
        <v>877</v>
      </c>
      <c r="BQ35" s="8">
        <v>885</v>
      </c>
      <c r="BR35" s="8">
        <v>899</v>
      </c>
      <c r="BS35" s="8">
        <v>854</v>
      </c>
      <c r="BT35" s="8">
        <v>848</v>
      </c>
      <c r="BU35" s="8">
        <v>797</v>
      </c>
      <c r="BV35" s="8">
        <v>918</v>
      </c>
      <c r="BW35" s="8">
        <v>815</v>
      </c>
      <c r="BX35" s="8">
        <v>783</v>
      </c>
      <c r="BY35" s="8">
        <v>837</v>
      </c>
      <c r="BZ35" s="8">
        <v>801</v>
      </c>
      <c r="CA35" s="8">
        <v>849</v>
      </c>
      <c r="CB35" s="8">
        <v>797</v>
      </c>
      <c r="CC35" s="8">
        <v>834</v>
      </c>
      <c r="CD35" s="8">
        <v>748</v>
      </c>
      <c r="CE35" s="8">
        <v>666</v>
      </c>
      <c r="CF35" s="8">
        <v>707</v>
      </c>
      <c r="CG35" s="8">
        <v>789</v>
      </c>
      <c r="CH35" s="8">
        <v>729</v>
      </c>
      <c r="CI35" s="8">
        <v>865</v>
      </c>
      <c r="CJ35" s="8">
        <v>934</v>
      </c>
      <c r="CK35" s="8">
        <v>907</v>
      </c>
      <c r="CL35" s="8">
        <v>924</v>
      </c>
      <c r="CM35" s="8">
        <v>1007</v>
      </c>
      <c r="CN35" s="8">
        <v>1058</v>
      </c>
      <c r="CO35" s="8">
        <v>1070</v>
      </c>
      <c r="CP35" s="8">
        <v>1022</v>
      </c>
      <c r="CQ35" s="8">
        <v>1041</v>
      </c>
      <c r="CR35" s="8">
        <v>939</v>
      </c>
      <c r="CS35" s="8">
        <v>944</v>
      </c>
      <c r="CT35" s="8">
        <v>980</v>
      </c>
      <c r="CU35" s="8">
        <v>941</v>
      </c>
      <c r="CV35" s="8">
        <v>825</v>
      </c>
      <c r="CW35" s="8">
        <v>853</v>
      </c>
      <c r="CX35" s="8">
        <v>904</v>
      </c>
      <c r="CY35" s="8">
        <v>824</v>
      </c>
      <c r="CZ35" s="8">
        <v>811</v>
      </c>
      <c r="DA35" s="8">
        <v>798</v>
      </c>
      <c r="DB35" s="8">
        <v>788</v>
      </c>
      <c r="DC35" s="8">
        <v>801</v>
      </c>
      <c r="DD35" s="8">
        <v>738</v>
      </c>
      <c r="DE35" s="8">
        <v>734</v>
      </c>
      <c r="DF35" s="8">
        <v>765</v>
      </c>
      <c r="DG35" s="8">
        <v>714</v>
      </c>
      <c r="DH35" s="8">
        <v>690</v>
      </c>
      <c r="DI35" s="8">
        <v>757</v>
      </c>
      <c r="DJ35" s="8">
        <v>583</v>
      </c>
      <c r="DK35" s="8">
        <v>498</v>
      </c>
      <c r="DL35" s="8">
        <v>481</v>
      </c>
      <c r="DM35" s="8">
        <v>421</v>
      </c>
      <c r="DN35" s="8">
        <v>377</v>
      </c>
      <c r="DO35" s="8">
        <v>306</v>
      </c>
      <c r="DP35" s="8">
        <v>317</v>
      </c>
      <c r="DQ35" s="8">
        <v>241</v>
      </c>
      <c r="DR35" s="8">
        <v>230</v>
      </c>
      <c r="DS35" s="8">
        <v>222</v>
      </c>
      <c r="DT35" s="8">
        <v>159</v>
      </c>
      <c r="DU35" s="8">
        <v>154</v>
      </c>
      <c r="DV35" s="8">
        <v>476</v>
      </c>
      <c r="DW35" s="8">
        <f t="shared" si="0"/>
        <v>41044</v>
      </c>
      <c r="DX35" s="8">
        <f t="shared" si="1"/>
        <v>5209</v>
      </c>
      <c r="DY35" s="8">
        <f t="shared" si="2"/>
        <v>20040</v>
      </c>
      <c r="DZ35" s="8">
        <f t="shared" si="3"/>
        <v>14186</v>
      </c>
    </row>
    <row r="36" spans="1:130" x14ac:dyDescent="0.2">
      <c r="A36" t="s">
        <v>191</v>
      </c>
      <c r="B36" t="s">
        <v>200</v>
      </c>
      <c r="C36" t="s">
        <v>201</v>
      </c>
      <c r="D36" s="8">
        <f>SUM(Table325[[#This Row],[0]:[90]])</f>
        <v>56129</v>
      </c>
      <c r="E36" s="9">
        <f>SUM(Table325[[#This Row],[0]:[15]])</f>
        <v>8933</v>
      </c>
      <c r="F36" s="8">
        <f>SUM(Table325[[#This Row],[16]:[64]])</f>
        <v>34175</v>
      </c>
      <c r="G36" s="8">
        <f>SUM(Table325[[#This Row],[65]:[90]])</f>
        <v>13021</v>
      </c>
      <c r="H36" s="8">
        <f>SUM(Table325[[#This Row],[85]:[90]])</f>
        <v>1719</v>
      </c>
      <c r="I36" s="9">
        <f>SUM(Table325[[#This Row],[0]:[17]])</f>
        <v>10219</v>
      </c>
      <c r="J36" s="8">
        <f>SUM(Table325[[#This Row],[18]:[64]])</f>
        <v>32889</v>
      </c>
      <c r="K36" s="9">
        <f>SUM(Table325[[#This Row],[0]:[4]])</f>
        <v>2442</v>
      </c>
      <c r="L36" s="8">
        <f>SUM(Table325[[#This Row],[5]:[15]])</f>
        <v>6491</v>
      </c>
      <c r="M36" s="8">
        <f>SUM(Table325[[#This Row],[16]:[24]])</f>
        <v>5322</v>
      </c>
      <c r="N36" s="8">
        <f>SUM(Table325[[#This Row],[25]:[49]])</f>
        <v>16185</v>
      </c>
      <c r="O36" s="8">
        <f>SUM(Table325[[#This Row],[50]:[64]])</f>
        <v>12668</v>
      </c>
      <c r="P36" s="8">
        <f>SUM(Table325[[#This Row],[65]:[74]])</f>
        <v>6578</v>
      </c>
      <c r="Q36" s="8">
        <f>SUM(Table325[[#This Row],[75]:[84]])</f>
        <v>4724</v>
      </c>
      <c r="R36" s="9">
        <f>SUM(Table325[[#This Row],[5]:[9]])</f>
        <v>2956</v>
      </c>
      <c r="S36" s="8">
        <f>SUM(Table325[[#This Row],[10]:[14]])</f>
        <v>2963</v>
      </c>
      <c r="T36" s="8">
        <f>SUM(Table325[[#This Row],[15]:[19]])</f>
        <v>3057</v>
      </c>
      <c r="U36" s="8">
        <f>SUM(Table325[[#This Row],[20]:[24]])</f>
        <v>2837</v>
      </c>
      <c r="V36" s="8">
        <f>SUM(Table325[[#This Row],[25]:[29]])</f>
        <v>3279</v>
      </c>
      <c r="W36" s="8">
        <f>SUM(Table325[[#This Row],[30]:[34]])</f>
        <v>3299</v>
      </c>
      <c r="X36" s="8">
        <f>SUM(Table325[[#This Row],[35]:[39]])</f>
        <v>3354</v>
      </c>
      <c r="Y36" s="8">
        <f>SUM(Table325[[#This Row],[40]:[44]])</f>
        <v>3293</v>
      </c>
      <c r="Z36" s="8">
        <f>SUM(Table325[[#This Row],[45]:[49]])</f>
        <v>2960</v>
      </c>
      <c r="AA36" s="8">
        <f>SUM(Table325[[#This Row],[50]:[54]])</f>
        <v>3969</v>
      </c>
      <c r="AB36" s="8">
        <f>SUM(Table325[[#This Row],[55]:[59]])</f>
        <v>4442</v>
      </c>
      <c r="AC36" s="8">
        <f>SUM(Table325[[#This Row],[60]:[64]])</f>
        <v>4257</v>
      </c>
      <c r="AD36" s="8">
        <f>SUM(Table325[[#This Row],[65]:[69]])</f>
        <v>3525</v>
      </c>
      <c r="AE36" s="8">
        <f>SUM(Table325[[#This Row],[70]:[74]])</f>
        <v>3053</v>
      </c>
      <c r="AF36" s="8">
        <f>SUM(Table325[[#This Row],[75]:[79]])</f>
        <v>2953</v>
      </c>
      <c r="AG36" s="8">
        <f>SUM(Table325[[#This Row],[80]:[84]])</f>
        <v>1771</v>
      </c>
      <c r="AH36" s="8">
        <f>SUM(Table325[[#This Row],[85]:[89]])</f>
        <v>1211</v>
      </c>
      <c r="AI36" s="8">
        <f>Table325[[#This Row],[90]]</f>
        <v>508</v>
      </c>
      <c r="AJ36" s="9">
        <v>490</v>
      </c>
      <c r="AK36" s="8">
        <v>484</v>
      </c>
      <c r="AL36" s="8">
        <v>483</v>
      </c>
      <c r="AM36" s="8">
        <v>467</v>
      </c>
      <c r="AN36" s="8">
        <v>518</v>
      </c>
      <c r="AO36" s="8">
        <v>601</v>
      </c>
      <c r="AP36" s="8">
        <v>553</v>
      </c>
      <c r="AQ36" s="8">
        <v>589</v>
      </c>
      <c r="AR36" s="8">
        <v>597</v>
      </c>
      <c r="AS36" s="8">
        <v>616</v>
      </c>
      <c r="AT36" s="8">
        <v>578</v>
      </c>
      <c r="AU36" s="8">
        <v>577</v>
      </c>
      <c r="AV36" s="8">
        <v>604</v>
      </c>
      <c r="AW36" s="8">
        <v>585</v>
      </c>
      <c r="AX36" s="8">
        <v>619</v>
      </c>
      <c r="AY36" s="8">
        <v>572</v>
      </c>
      <c r="AZ36" s="8">
        <v>637</v>
      </c>
      <c r="BA36" s="8">
        <v>649</v>
      </c>
      <c r="BB36" s="8">
        <v>647</v>
      </c>
      <c r="BC36" s="8">
        <v>552</v>
      </c>
      <c r="BD36" s="8">
        <v>643</v>
      </c>
      <c r="BE36" s="8">
        <v>668</v>
      </c>
      <c r="BF36" s="8">
        <v>595</v>
      </c>
      <c r="BG36" s="8">
        <v>488</v>
      </c>
      <c r="BH36" s="8">
        <v>443</v>
      </c>
      <c r="BI36" s="8">
        <v>621</v>
      </c>
      <c r="BJ36" s="8">
        <v>643</v>
      </c>
      <c r="BK36" s="8">
        <v>649</v>
      </c>
      <c r="BL36" s="8">
        <v>665</v>
      </c>
      <c r="BM36" s="8">
        <v>701</v>
      </c>
      <c r="BN36" s="8">
        <v>629</v>
      </c>
      <c r="BO36" s="8">
        <v>608</v>
      </c>
      <c r="BP36" s="8">
        <v>694</v>
      </c>
      <c r="BQ36" s="8">
        <v>679</v>
      </c>
      <c r="BR36" s="8">
        <v>689</v>
      </c>
      <c r="BS36" s="8">
        <v>638</v>
      </c>
      <c r="BT36" s="8">
        <v>697</v>
      </c>
      <c r="BU36" s="8">
        <v>701</v>
      </c>
      <c r="BV36" s="8">
        <v>672</v>
      </c>
      <c r="BW36" s="8">
        <v>646</v>
      </c>
      <c r="BX36" s="8">
        <v>659</v>
      </c>
      <c r="BY36" s="8">
        <v>646</v>
      </c>
      <c r="BZ36" s="8">
        <v>645</v>
      </c>
      <c r="CA36" s="8">
        <v>656</v>
      </c>
      <c r="CB36" s="8">
        <v>687</v>
      </c>
      <c r="CC36" s="8">
        <v>616</v>
      </c>
      <c r="CD36" s="8">
        <v>561</v>
      </c>
      <c r="CE36" s="8">
        <v>562</v>
      </c>
      <c r="CF36" s="8">
        <v>585</v>
      </c>
      <c r="CG36" s="8">
        <v>636</v>
      </c>
      <c r="CH36" s="8">
        <v>661</v>
      </c>
      <c r="CI36" s="8">
        <v>730</v>
      </c>
      <c r="CJ36" s="8">
        <v>806</v>
      </c>
      <c r="CK36" s="8">
        <v>919</v>
      </c>
      <c r="CL36" s="8">
        <v>853</v>
      </c>
      <c r="CM36" s="8">
        <v>849</v>
      </c>
      <c r="CN36" s="8">
        <v>875</v>
      </c>
      <c r="CO36" s="8">
        <v>881</v>
      </c>
      <c r="CP36" s="8">
        <v>915</v>
      </c>
      <c r="CQ36" s="8">
        <v>922</v>
      </c>
      <c r="CR36" s="8">
        <v>952</v>
      </c>
      <c r="CS36" s="8">
        <v>925</v>
      </c>
      <c r="CT36" s="8">
        <v>825</v>
      </c>
      <c r="CU36" s="8">
        <v>785</v>
      </c>
      <c r="CV36" s="8">
        <v>770</v>
      </c>
      <c r="CW36" s="8">
        <v>786</v>
      </c>
      <c r="CX36" s="8">
        <v>712</v>
      </c>
      <c r="CY36" s="8">
        <v>700</v>
      </c>
      <c r="CZ36" s="8">
        <v>656</v>
      </c>
      <c r="DA36" s="8">
        <v>671</v>
      </c>
      <c r="DB36" s="8">
        <v>658</v>
      </c>
      <c r="DC36" s="8">
        <v>621</v>
      </c>
      <c r="DD36" s="8">
        <v>623</v>
      </c>
      <c r="DE36" s="8">
        <v>571</v>
      </c>
      <c r="DF36" s="8">
        <v>580</v>
      </c>
      <c r="DG36" s="8">
        <v>612</v>
      </c>
      <c r="DH36" s="8">
        <v>634</v>
      </c>
      <c r="DI36" s="8">
        <v>670</v>
      </c>
      <c r="DJ36" s="8">
        <v>512</v>
      </c>
      <c r="DK36" s="8">
        <v>525</v>
      </c>
      <c r="DL36" s="8">
        <v>462</v>
      </c>
      <c r="DM36" s="8">
        <v>402</v>
      </c>
      <c r="DN36" s="8">
        <v>310</v>
      </c>
      <c r="DO36" s="8">
        <v>302</v>
      </c>
      <c r="DP36" s="8">
        <v>295</v>
      </c>
      <c r="DQ36" s="8">
        <v>261</v>
      </c>
      <c r="DR36" s="8">
        <v>310</v>
      </c>
      <c r="DS36" s="8">
        <v>250</v>
      </c>
      <c r="DT36" s="8">
        <v>217</v>
      </c>
      <c r="DU36" s="8">
        <v>173</v>
      </c>
      <c r="DV36" s="8">
        <v>508</v>
      </c>
      <c r="DW36" s="8">
        <f t="shared" si="0"/>
        <v>34175</v>
      </c>
      <c r="DX36" s="8">
        <f t="shared" si="1"/>
        <v>4036</v>
      </c>
      <c r="DY36" s="8">
        <f t="shared" si="2"/>
        <v>16185</v>
      </c>
      <c r="DZ36" s="8">
        <f t="shared" si="3"/>
        <v>12668</v>
      </c>
    </row>
    <row r="37" spans="1:130" x14ac:dyDescent="0.2">
      <c r="A37" t="s">
        <v>191</v>
      </c>
      <c r="B37" t="s">
        <v>202</v>
      </c>
      <c r="C37" t="s">
        <v>203</v>
      </c>
      <c r="D37" s="8">
        <f>SUM(Table325[[#This Row],[0]:[90]])</f>
        <v>82963</v>
      </c>
      <c r="E37" s="9">
        <f>SUM(Table325[[#This Row],[0]:[15]])</f>
        <v>14223</v>
      </c>
      <c r="F37" s="8">
        <f>SUM(Table325[[#This Row],[16]:[64]])</f>
        <v>51072</v>
      </c>
      <c r="G37" s="8">
        <f>SUM(Table325[[#This Row],[65]:[90]])</f>
        <v>17668</v>
      </c>
      <c r="H37" s="8">
        <f>SUM(Table325[[#This Row],[85]:[90]])</f>
        <v>2100</v>
      </c>
      <c r="I37" s="9">
        <f>SUM(Table325[[#This Row],[0]:[17]])</f>
        <v>16280</v>
      </c>
      <c r="J37" s="8">
        <f>SUM(Table325[[#This Row],[18]:[64]])</f>
        <v>49015</v>
      </c>
      <c r="K37" s="9">
        <f>SUM(Table325[[#This Row],[0]:[4]])</f>
        <v>3807</v>
      </c>
      <c r="L37" s="8">
        <f>SUM(Table325[[#This Row],[5]:[15]])</f>
        <v>10416</v>
      </c>
      <c r="M37" s="8">
        <f>SUM(Table325[[#This Row],[16]:[24]])</f>
        <v>8045</v>
      </c>
      <c r="N37" s="8">
        <f>SUM(Table325[[#This Row],[25]:[49]])</f>
        <v>25404</v>
      </c>
      <c r="O37" s="8">
        <f>SUM(Table325[[#This Row],[50]:[64]])</f>
        <v>17623</v>
      </c>
      <c r="P37" s="8">
        <f>SUM(Table325[[#This Row],[65]:[74]])</f>
        <v>9401</v>
      </c>
      <c r="Q37" s="8">
        <f>SUM(Table325[[#This Row],[75]:[84]])</f>
        <v>6167</v>
      </c>
      <c r="R37" s="9">
        <f>SUM(Table325[[#This Row],[5]:[9]])</f>
        <v>4485</v>
      </c>
      <c r="S37" s="8">
        <f>SUM(Table325[[#This Row],[10]:[14]])</f>
        <v>4941</v>
      </c>
      <c r="T37" s="8">
        <f>SUM(Table325[[#This Row],[15]:[19]])</f>
        <v>4811</v>
      </c>
      <c r="U37" s="8">
        <f>SUM(Table325[[#This Row],[20]:[24]])</f>
        <v>4224</v>
      </c>
      <c r="V37" s="8">
        <f>SUM(Table325[[#This Row],[25]:[29]])</f>
        <v>4645</v>
      </c>
      <c r="W37" s="8">
        <f>SUM(Table325[[#This Row],[30]:[34]])</f>
        <v>5385</v>
      </c>
      <c r="X37" s="8">
        <f>SUM(Table325[[#This Row],[35]:[39]])</f>
        <v>5381</v>
      </c>
      <c r="Y37" s="8">
        <f>SUM(Table325[[#This Row],[40]:[44]])</f>
        <v>5347</v>
      </c>
      <c r="Z37" s="8">
        <f>SUM(Table325[[#This Row],[45]:[49]])</f>
        <v>4646</v>
      </c>
      <c r="AA37" s="8">
        <f>SUM(Table325[[#This Row],[50]:[54]])</f>
        <v>5581</v>
      </c>
      <c r="AB37" s="8">
        <f>SUM(Table325[[#This Row],[55]:[59]])</f>
        <v>6260</v>
      </c>
      <c r="AC37" s="8">
        <f>SUM(Table325[[#This Row],[60]:[64]])</f>
        <v>5782</v>
      </c>
      <c r="AD37" s="8">
        <f>SUM(Table325[[#This Row],[65]:[69]])</f>
        <v>5141</v>
      </c>
      <c r="AE37" s="8">
        <f>SUM(Table325[[#This Row],[70]:[74]])</f>
        <v>4260</v>
      </c>
      <c r="AF37" s="8">
        <f>SUM(Table325[[#This Row],[75]:[79]])</f>
        <v>3876</v>
      </c>
      <c r="AG37" s="8">
        <f>SUM(Table325[[#This Row],[80]:[84]])</f>
        <v>2291</v>
      </c>
      <c r="AH37" s="8">
        <f>SUM(Table325[[#This Row],[85]:[89]])</f>
        <v>1407</v>
      </c>
      <c r="AI37" s="8">
        <f>Table325[[#This Row],[90]]</f>
        <v>693</v>
      </c>
      <c r="AJ37" s="9">
        <v>733</v>
      </c>
      <c r="AK37" s="8">
        <v>707</v>
      </c>
      <c r="AL37" s="8">
        <v>793</v>
      </c>
      <c r="AM37" s="8">
        <v>759</v>
      </c>
      <c r="AN37" s="8">
        <v>815</v>
      </c>
      <c r="AO37" s="8">
        <v>799</v>
      </c>
      <c r="AP37" s="8">
        <v>896</v>
      </c>
      <c r="AQ37" s="8">
        <v>859</v>
      </c>
      <c r="AR37" s="8">
        <v>964</v>
      </c>
      <c r="AS37" s="8">
        <v>967</v>
      </c>
      <c r="AT37" s="8">
        <v>971</v>
      </c>
      <c r="AU37" s="8">
        <v>992</v>
      </c>
      <c r="AV37" s="8">
        <v>972</v>
      </c>
      <c r="AW37" s="8">
        <v>997</v>
      </c>
      <c r="AX37" s="8">
        <v>1009</v>
      </c>
      <c r="AY37" s="8">
        <v>990</v>
      </c>
      <c r="AZ37" s="8">
        <v>1042</v>
      </c>
      <c r="BA37" s="8">
        <v>1015</v>
      </c>
      <c r="BB37" s="8">
        <v>919</v>
      </c>
      <c r="BC37" s="8">
        <v>845</v>
      </c>
      <c r="BD37" s="8">
        <v>984</v>
      </c>
      <c r="BE37" s="8">
        <v>1036</v>
      </c>
      <c r="BF37" s="8">
        <v>778</v>
      </c>
      <c r="BG37" s="8">
        <v>731</v>
      </c>
      <c r="BH37" s="8">
        <v>695</v>
      </c>
      <c r="BI37" s="8">
        <v>857</v>
      </c>
      <c r="BJ37" s="8">
        <v>892</v>
      </c>
      <c r="BK37" s="8">
        <v>1010</v>
      </c>
      <c r="BL37" s="8">
        <v>967</v>
      </c>
      <c r="BM37" s="8">
        <v>919</v>
      </c>
      <c r="BN37" s="8">
        <v>998</v>
      </c>
      <c r="BO37" s="8">
        <v>1082</v>
      </c>
      <c r="BP37" s="8">
        <v>1103</v>
      </c>
      <c r="BQ37" s="8">
        <v>1136</v>
      </c>
      <c r="BR37" s="8">
        <v>1066</v>
      </c>
      <c r="BS37" s="8">
        <v>1069</v>
      </c>
      <c r="BT37" s="8">
        <v>1039</v>
      </c>
      <c r="BU37" s="8">
        <v>1084</v>
      </c>
      <c r="BV37" s="8">
        <v>1108</v>
      </c>
      <c r="BW37" s="8">
        <v>1081</v>
      </c>
      <c r="BX37" s="8">
        <v>1059</v>
      </c>
      <c r="BY37" s="8">
        <v>1080</v>
      </c>
      <c r="BZ37" s="8">
        <v>1085</v>
      </c>
      <c r="CA37" s="8">
        <v>1059</v>
      </c>
      <c r="CB37" s="8">
        <v>1064</v>
      </c>
      <c r="CC37" s="8">
        <v>983</v>
      </c>
      <c r="CD37" s="8">
        <v>904</v>
      </c>
      <c r="CE37" s="8">
        <v>797</v>
      </c>
      <c r="CF37" s="8">
        <v>922</v>
      </c>
      <c r="CG37" s="8">
        <v>1040</v>
      </c>
      <c r="CH37" s="8">
        <v>993</v>
      </c>
      <c r="CI37" s="8">
        <v>1100</v>
      </c>
      <c r="CJ37" s="8">
        <v>1134</v>
      </c>
      <c r="CK37" s="8">
        <v>1231</v>
      </c>
      <c r="CL37" s="8">
        <v>1123</v>
      </c>
      <c r="CM37" s="8">
        <v>1236</v>
      </c>
      <c r="CN37" s="8">
        <v>1166</v>
      </c>
      <c r="CO37" s="8">
        <v>1282</v>
      </c>
      <c r="CP37" s="8">
        <v>1260</v>
      </c>
      <c r="CQ37" s="8">
        <v>1316</v>
      </c>
      <c r="CR37" s="8">
        <v>1238</v>
      </c>
      <c r="CS37" s="8">
        <v>1188</v>
      </c>
      <c r="CT37" s="8">
        <v>1205</v>
      </c>
      <c r="CU37" s="8">
        <v>1135</v>
      </c>
      <c r="CV37" s="8">
        <v>1016</v>
      </c>
      <c r="CW37" s="8">
        <v>1134</v>
      </c>
      <c r="CX37" s="8">
        <v>1060</v>
      </c>
      <c r="CY37" s="8">
        <v>1041</v>
      </c>
      <c r="CZ37" s="8">
        <v>983</v>
      </c>
      <c r="DA37" s="8">
        <v>923</v>
      </c>
      <c r="DB37" s="8">
        <v>858</v>
      </c>
      <c r="DC37" s="8">
        <v>882</v>
      </c>
      <c r="DD37" s="8">
        <v>869</v>
      </c>
      <c r="DE37" s="8">
        <v>832</v>
      </c>
      <c r="DF37" s="8">
        <v>819</v>
      </c>
      <c r="DG37" s="8">
        <v>856</v>
      </c>
      <c r="DH37" s="8">
        <v>845</v>
      </c>
      <c r="DI37" s="8">
        <v>895</v>
      </c>
      <c r="DJ37" s="8">
        <v>681</v>
      </c>
      <c r="DK37" s="8">
        <v>599</v>
      </c>
      <c r="DL37" s="8">
        <v>588</v>
      </c>
      <c r="DM37" s="8">
        <v>526</v>
      </c>
      <c r="DN37" s="8">
        <v>404</v>
      </c>
      <c r="DO37" s="8">
        <v>392</v>
      </c>
      <c r="DP37" s="8">
        <v>381</v>
      </c>
      <c r="DQ37" s="8">
        <v>354</v>
      </c>
      <c r="DR37" s="8">
        <v>326</v>
      </c>
      <c r="DS37" s="8">
        <v>271</v>
      </c>
      <c r="DT37" s="8">
        <v>253</v>
      </c>
      <c r="DU37" s="8">
        <v>203</v>
      </c>
      <c r="DV37" s="8">
        <v>693</v>
      </c>
      <c r="DW37" s="8">
        <f t="shared" si="0"/>
        <v>51072</v>
      </c>
      <c r="DX37" s="8">
        <f t="shared" si="1"/>
        <v>5988</v>
      </c>
      <c r="DY37" s="8">
        <f t="shared" si="2"/>
        <v>25404</v>
      </c>
      <c r="DZ37" s="8">
        <f t="shared" si="3"/>
        <v>17623</v>
      </c>
    </row>
    <row r="38" spans="1:130" x14ac:dyDescent="0.2">
      <c r="A38" t="s">
        <v>191</v>
      </c>
      <c r="B38" t="s">
        <v>204</v>
      </c>
      <c r="C38" t="s">
        <v>205</v>
      </c>
      <c r="D38" s="8">
        <f>SUM(Table325[[#This Row],[0]:[90]])</f>
        <v>71352</v>
      </c>
      <c r="E38" s="9">
        <f>SUM(Table325[[#This Row],[0]:[15]])</f>
        <v>12805</v>
      </c>
      <c r="F38" s="8">
        <f>SUM(Table325[[#This Row],[16]:[64]])</f>
        <v>42993</v>
      </c>
      <c r="G38" s="8">
        <f>SUM(Table325[[#This Row],[65]:[90]])</f>
        <v>15554</v>
      </c>
      <c r="H38" s="8">
        <f>SUM(Table325[[#This Row],[85]:[90]])</f>
        <v>1941</v>
      </c>
      <c r="I38" s="9">
        <f>SUM(Table325[[#This Row],[0]:[17]])</f>
        <v>14542</v>
      </c>
      <c r="J38" s="8">
        <f>SUM(Table325[[#This Row],[18]:[64]])</f>
        <v>41256</v>
      </c>
      <c r="K38" s="9">
        <f>SUM(Table325[[#This Row],[0]:[4]])</f>
        <v>3589</v>
      </c>
      <c r="L38" s="8">
        <f>SUM(Table325[[#This Row],[5]:[15]])</f>
        <v>9216</v>
      </c>
      <c r="M38" s="8">
        <f>SUM(Table325[[#This Row],[16]:[24]])</f>
        <v>7327</v>
      </c>
      <c r="N38" s="8">
        <f>SUM(Table325[[#This Row],[25]:[49]])</f>
        <v>20604</v>
      </c>
      <c r="O38" s="8">
        <f>SUM(Table325[[#This Row],[50]:[64]])</f>
        <v>15062</v>
      </c>
      <c r="P38" s="8">
        <f>SUM(Table325[[#This Row],[65]:[74]])</f>
        <v>8150</v>
      </c>
      <c r="Q38" s="8">
        <f>SUM(Table325[[#This Row],[75]:[84]])</f>
        <v>5463</v>
      </c>
      <c r="R38" s="9">
        <f>SUM(Table325[[#This Row],[5]:[9]])</f>
        <v>3896</v>
      </c>
      <c r="S38" s="8">
        <f>SUM(Table325[[#This Row],[10]:[14]])</f>
        <v>4462</v>
      </c>
      <c r="T38" s="8">
        <f>SUM(Table325[[#This Row],[15]:[19]])</f>
        <v>4291</v>
      </c>
      <c r="U38" s="8">
        <f>SUM(Table325[[#This Row],[20]:[24]])</f>
        <v>3894</v>
      </c>
      <c r="V38" s="8">
        <f>SUM(Table325[[#This Row],[25]:[29]])</f>
        <v>4043</v>
      </c>
      <c r="W38" s="8">
        <f>SUM(Table325[[#This Row],[30]:[34]])</f>
        <v>4209</v>
      </c>
      <c r="X38" s="8">
        <f>SUM(Table325[[#This Row],[35]:[39]])</f>
        <v>4361</v>
      </c>
      <c r="Y38" s="8">
        <f>SUM(Table325[[#This Row],[40]:[44]])</f>
        <v>4132</v>
      </c>
      <c r="Z38" s="8">
        <f>SUM(Table325[[#This Row],[45]:[49]])</f>
        <v>3859</v>
      </c>
      <c r="AA38" s="8">
        <f>SUM(Table325[[#This Row],[50]:[54]])</f>
        <v>4561</v>
      </c>
      <c r="AB38" s="8">
        <f>SUM(Table325[[#This Row],[55]:[59]])</f>
        <v>5364</v>
      </c>
      <c r="AC38" s="8">
        <f>SUM(Table325[[#This Row],[60]:[64]])</f>
        <v>5137</v>
      </c>
      <c r="AD38" s="8">
        <f>SUM(Table325[[#This Row],[65]:[69]])</f>
        <v>4403</v>
      </c>
      <c r="AE38" s="8">
        <f>SUM(Table325[[#This Row],[70]:[74]])</f>
        <v>3747</v>
      </c>
      <c r="AF38" s="8">
        <f>SUM(Table325[[#This Row],[75]:[79]])</f>
        <v>3454</v>
      </c>
      <c r="AG38" s="8">
        <f>SUM(Table325[[#This Row],[80]:[84]])</f>
        <v>2009</v>
      </c>
      <c r="AH38" s="8">
        <f>SUM(Table325[[#This Row],[85]:[89]])</f>
        <v>1234</v>
      </c>
      <c r="AI38" s="8">
        <f>Table325[[#This Row],[90]]</f>
        <v>707</v>
      </c>
      <c r="AJ38" s="9">
        <v>734</v>
      </c>
      <c r="AK38" s="8">
        <v>680</v>
      </c>
      <c r="AL38" s="8">
        <v>728</v>
      </c>
      <c r="AM38" s="8">
        <v>690</v>
      </c>
      <c r="AN38" s="8">
        <v>757</v>
      </c>
      <c r="AO38" s="8">
        <v>770</v>
      </c>
      <c r="AP38" s="8">
        <v>779</v>
      </c>
      <c r="AQ38" s="8">
        <v>783</v>
      </c>
      <c r="AR38" s="8">
        <v>774</v>
      </c>
      <c r="AS38" s="8">
        <v>790</v>
      </c>
      <c r="AT38" s="8">
        <v>876</v>
      </c>
      <c r="AU38" s="8">
        <v>875</v>
      </c>
      <c r="AV38" s="8">
        <v>875</v>
      </c>
      <c r="AW38" s="8">
        <v>955</v>
      </c>
      <c r="AX38" s="8">
        <v>881</v>
      </c>
      <c r="AY38" s="8">
        <v>858</v>
      </c>
      <c r="AZ38" s="8">
        <v>890</v>
      </c>
      <c r="BA38" s="8">
        <v>847</v>
      </c>
      <c r="BB38" s="8">
        <v>876</v>
      </c>
      <c r="BC38" s="8">
        <v>820</v>
      </c>
      <c r="BD38" s="8">
        <v>953</v>
      </c>
      <c r="BE38" s="8">
        <v>923</v>
      </c>
      <c r="BF38" s="8">
        <v>724</v>
      </c>
      <c r="BG38" s="8">
        <v>689</v>
      </c>
      <c r="BH38" s="8">
        <v>605</v>
      </c>
      <c r="BI38" s="8">
        <v>819</v>
      </c>
      <c r="BJ38" s="8">
        <v>763</v>
      </c>
      <c r="BK38" s="8">
        <v>818</v>
      </c>
      <c r="BL38" s="8">
        <v>811</v>
      </c>
      <c r="BM38" s="8">
        <v>832</v>
      </c>
      <c r="BN38" s="8">
        <v>835</v>
      </c>
      <c r="BO38" s="8">
        <v>813</v>
      </c>
      <c r="BP38" s="8">
        <v>866</v>
      </c>
      <c r="BQ38" s="8">
        <v>863</v>
      </c>
      <c r="BR38" s="8">
        <v>832</v>
      </c>
      <c r="BS38" s="8">
        <v>869</v>
      </c>
      <c r="BT38" s="8">
        <v>895</v>
      </c>
      <c r="BU38" s="8">
        <v>844</v>
      </c>
      <c r="BV38" s="8">
        <v>889</v>
      </c>
      <c r="BW38" s="8">
        <v>864</v>
      </c>
      <c r="BX38" s="8">
        <v>810</v>
      </c>
      <c r="BY38" s="8">
        <v>870</v>
      </c>
      <c r="BZ38" s="8">
        <v>806</v>
      </c>
      <c r="CA38" s="8">
        <v>847</v>
      </c>
      <c r="CB38" s="8">
        <v>799</v>
      </c>
      <c r="CC38" s="8">
        <v>831</v>
      </c>
      <c r="CD38" s="8">
        <v>746</v>
      </c>
      <c r="CE38" s="8">
        <v>742</v>
      </c>
      <c r="CF38" s="8">
        <v>776</v>
      </c>
      <c r="CG38" s="8">
        <v>764</v>
      </c>
      <c r="CH38" s="8">
        <v>788</v>
      </c>
      <c r="CI38" s="8">
        <v>897</v>
      </c>
      <c r="CJ38" s="8">
        <v>933</v>
      </c>
      <c r="CK38" s="8">
        <v>983</v>
      </c>
      <c r="CL38" s="8">
        <v>960</v>
      </c>
      <c r="CM38" s="8">
        <v>1026</v>
      </c>
      <c r="CN38" s="8">
        <v>1079</v>
      </c>
      <c r="CO38" s="8">
        <v>1010</v>
      </c>
      <c r="CP38" s="8">
        <v>1138</v>
      </c>
      <c r="CQ38" s="8">
        <v>1111</v>
      </c>
      <c r="CR38" s="8">
        <v>1115</v>
      </c>
      <c r="CS38" s="8">
        <v>1082</v>
      </c>
      <c r="CT38" s="8">
        <v>1084</v>
      </c>
      <c r="CU38" s="8">
        <v>959</v>
      </c>
      <c r="CV38" s="8">
        <v>897</v>
      </c>
      <c r="CW38" s="8">
        <v>950</v>
      </c>
      <c r="CX38" s="8">
        <v>930</v>
      </c>
      <c r="CY38" s="8">
        <v>867</v>
      </c>
      <c r="CZ38" s="8">
        <v>811</v>
      </c>
      <c r="DA38" s="8">
        <v>845</v>
      </c>
      <c r="DB38" s="8">
        <v>778</v>
      </c>
      <c r="DC38" s="8">
        <v>767</v>
      </c>
      <c r="DD38" s="8">
        <v>718</v>
      </c>
      <c r="DE38" s="8">
        <v>731</v>
      </c>
      <c r="DF38" s="8">
        <v>753</v>
      </c>
      <c r="DG38" s="8">
        <v>756</v>
      </c>
      <c r="DH38" s="8">
        <v>752</v>
      </c>
      <c r="DI38" s="8">
        <v>852</v>
      </c>
      <c r="DJ38" s="8">
        <v>559</v>
      </c>
      <c r="DK38" s="8">
        <v>535</v>
      </c>
      <c r="DL38" s="8">
        <v>527</v>
      </c>
      <c r="DM38" s="8">
        <v>411</v>
      </c>
      <c r="DN38" s="8">
        <v>380</v>
      </c>
      <c r="DO38" s="8">
        <v>378</v>
      </c>
      <c r="DP38" s="8">
        <v>313</v>
      </c>
      <c r="DQ38" s="8">
        <v>288</v>
      </c>
      <c r="DR38" s="8">
        <v>277</v>
      </c>
      <c r="DS38" s="8">
        <v>248</v>
      </c>
      <c r="DT38" s="8">
        <v>218</v>
      </c>
      <c r="DU38" s="8">
        <v>203</v>
      </c>
      <c r="DV38" s="8">
        <v>707</v>
      </c>
      <c r="DW38" s="8">
        <f t="shared" si="0"/>
        <v>42993</v>
      </c>
      <c r="DX38" s="8">
        <f t="shared" si="1"/>
        <v>5590</v>
      </c>
      <c r="DY38" s="8">
        <f t="shared" si="2"/>
        <v>20604</v>
      </c>
      <c r="DZ38" s="8">
        <f t="shared" si="3"/>
        <v>15062</v>
      </c>
    </row>
    <row r="39" spans="1:130" x14ac:dyDescent="0.2">
      <c r="A39" t="s">
        <v>191</v>
      </c>
      <c r="B39" t="s">
        <v>206</v>
      </c>
      <c r="C39" t="s">
        <v>207</v>
      </c>
      <c r="D39" s="8">
        <f>SUM(Table325[[#This Row],[0]:[90]])</f>
        <v>14627</v>
      </c>
      <c r="E39" s="9">
        <f>SUM(Table325[[#This Row],[0]:[15]])</f>
        <v>2400</v>
      </c>
      <c r="F39" s="8">
        <f>SUM(Table325[[#This Row],[16]:[64]])</f>
        <v>8698</v>
      </c>
      <c r="G39" s="8">
        <f>SUM(Table325[[#This Row],[65]:[90]])</f>
        <v>3529</v>
      </c>
      <c r="H39" s="8">
        <f>SUM(Table325[[#This Row],[85]:[90]])</f>
        <v>390</v>
      </c>
      <c r="I39" s="9">
        <f>SUM(Table325[[#This Row],[0]:[17]])</f>
        <v>2743</v>
      </c>
      <c r="J39" s="8">
        <f>SUM(Table325[[#This Row],[18]:[64]])</f>
        <v>8355</v>
      </c>
      <c r="K39" s="9">
        <f>SUM(Table325[[#This Row],[0]:[4]])</f>
        <v>640</v>
      </c>
      <c r="L39" s="8">
        <f>SUM(Table325[[#This Row],[5]:[15]])</f>
        <v>1760</v>
      </c>
      <c r="M39" s="8">
        <f>SUM(Table325[[#This Row],[16]:[24]])</f>
        <v>1393</v>
      </c>
      <c r="N39" s="8">
        <f>SUM(Table325[[#This Row],[25]:[49]])</f>
        <v>3986</v>
      </c>
      <c r="O39" s="8">
        <f>SUM(Table325[[#This Row],[50]:[64]])</f>
        <v>3319</v>
      </c>
      <c r="P39" s="8">
        <f>SUM(Table325[[#This Row],[65]:[74]])</f>
        <v>1781</v>
      </c>
      <c r="Q39" s="8">
        <f>SUM(Table325[[#This Row],[75]:[84]])</f>
        <v>1358</v>
      </c>
      <c r="R39" s="9">
        <f>SUM(Table325[[#This Row],[5]:[9]])</f>
        <v>732</v>
      </c>
      <c r="S39" s="8">
        <f>SUM(Table325[[#This Row],[10]:[14]])</f>
        <v>861</v>
      </c>
      <c r="T39" s="8">
        <f>SUM(Table325[[#This Row],[15]:[19]])</f>
        <v>835</v>
      </c>
      <c r="U39" s="8">
        <f>SUM(Table325[[#This Row],[20]:[24]])</f>
        <v>725</v>
      </c>
      <c r="V39" s="8">
        <f>SUM(Table325[[#This Row],[25]:[29]])</f>
        <v>691</v>
      </c>
      <c r="W39" s="8">
        <f>SUM(Table325[[#This Row],[30]:[34]])</f>
        <v>789</v>
      </c>
      <c r="X39" s="8">
        <f>SUM(Table325[[#This Row],[35]:[39]])</f>
        <v>881</v>
      </c>
      <c r="Y39" s="8">
        <f>SUM(Table325[[#This Row],[40]:[44]])</f>
        <v>829</v>
      </c>
      <c r="Z39" s="8">
        <f>SUM(Table325[[#This Row],[45]:[49]])</f>
        <v>796</v>
      </c>
      <c r="AA39" s="8">
        <f>SUM(Table325[[#This Row],[50]:[54]])</f>
        <v>1056</v>
      </c>
      <c r="AB39" s="8">
        <f>SUM(Table325[[#This Row],[55]:[59]])</f>
        <v>1195</v>
      </c>
      <c r="AC39" s="8">
        <f>SUM(Table325[[#This Row],[60]:[64]])</f>
        <v>1068</v>
      </c>
      <c r="AD39" s="8">
        <f>SUM(Table325[[#This Row],[65]:[69]])</f>
        <v>942</v>
      </c>
      <c r="AE39" s="8">
        <f>SUM(Table325[[#This Row],[70]:[74]])</f>
        <v>839</v>
      </c>
      <c r="AF39" s="8">
        <f>SUM(Table325[[#This Row],[75]:[79]])</f>
        <v>856</v>
      </c>
      <c r="AG39" s="8">
        <f>SUM(Table325[[#This Row],[80]:[84]])</f>
        <v>502</v>
      </c>
      <c r="AH39" s="8">
        <f>SUM(Table325[[#This Row],[85]:[89]])</f>
        <v>268</v>
      </c>
      <c r="AI39" s="8">
        <f>Table325[[#This Row],[90]]</f>
        <v>122</v>
      </c>
      <c r="AJ39" s="9">
        <v>114</v>
      </c>
      <c r="AK39" s="8">
        <v>120</v>
      </c>
      <c r="AL39" s="8">
        <v>126</v>
      </c>
      <c r="AM39" s="8">
        <v>137</v>
      </c>
      <c r="AN39" s="8">
        <v>143</v>
      </c>
      <c r="AO39" s="8">
        <v>132</v>
      </c>
      <c r="AP39" s="8">
        <v>129</v>
      </c>
      <c r="AQ39" s="8">
        <v>147</v>
      </c>
      <c r="AR39" s="8">
        <v>172</v>
      </c>
      <c r="AS39" s="8">
        <v>152</v>
      </c>
      <c r="AT39" s="8">
        <v>172</v>
      </c>
      <c r="AU39" s="8">
        <v>175</v>
      </c>
      <c r="AV39" s="8">
        <v>173</v>
      </c>
      <c r="AW39" s="8">
        <v>170</v>
      </c>
      <c r="AX39" s="8">
        <v>171</v>
      </c>
      <c r="AY39" s="8">
        <v>167</v>
      </c>
      <c r="AZ39" s="8">
        <v>178</v>
      </c>
      <c r="BA39" s="8">
        <v>165</v>
      </c>
      <c r="BB39" s="8">
        <v>164</v>
      </c>
      <c r="BC39" s="8">
        <v>161</v>
      </c>
      <c r="BD39" s="8">
        <v>177</v>
      </c>
      <c r="BE39" s="8">
        <v>190</v>
      </c>
      <c r="BF39" s="8">
        <v>131</v>
      </c>
      <c r="BG39" s="8">
        <v>111</v>
      </c>
      <c r="BH39" s="8">
        <v>116</v>
      </c>
      <c r="BI39" s="8">
        <v>129</v>
      </c>
      <c r="BJ39" s="8">
        <v>117</v>
      </c>
      <c r="BK39" s="8">
        <v>133</v>
      </c>
      <c r="BL39" s="8">
        <v>167</v>
      </c>
      <c r="BM39" s="8">
        <v>145</v>
      </c>
      <c r="BN39" s="8">
        <v>146</v>
      </c>
      <c r="BO39" s="8">
        <v>151</v>
      </c>
      <c r="BP39" s="8">
        <v>161</v>
      </c>
      <c r="BQ39" s="8">
        <v>174</v>
      </c>
      <c r="BR39" s="8">
        <v>157</v>
      </c>
      <c r="BS39" s="8">
        <v>162</v>
      </c>
      <c r="BT39" s="8">
        <v>175</v>
      </c>
      <c r="BU39" s="8">
        <v>179</v>
      </c>
      <c r="BV39" s="8">
        <v>186</v>
      </c>
      <c r="BW39" s="8">
        <v>179</v>
      </c>
      <c r="BX39" s="8">
        <v>165</v>
      </c>
      <c r="BY39" s="8">
        <v>162</v>
      </c>
      <c r="BZ39" s="8">
        <v>176</v>
      </c>
      <c r="CA39" s="8">
        <v>168</v>
      </c>
      <c r="CB39" s="8">
        <v>158</v>
      </c>
      <c r="CC39" s="8">
        <v>183</v>
      </c>
      <c r="CD39" s="8">
        <v>152</v>
      </c>
      <c r="CE39" s="8">
        <v>165</v>
      </c>
      <c r="CF39" s="8">
        <v>144</v>
      </c>
      <c r="CG39" s="8">
        <v>152</v>
      </c>
      <c r="CH39" s="8">
        <v>209</v>
      </c>
      <c r="CI39" s="8">
        <v>200</v>
      </c>
      <c r="CJ39" s="8">
        <v>229</v>
      </c>
      <c r="CK39" s="8">
        <v>218</v>
      </c>
      <c r="CL39" s="8">
        <v>200</v>
      </c>
      <c r="CM39" s="8">
        <v>236</v>
      </c>
      <c r="CN39" s="8">
        <v>218</v>
      </c>
      <c r="CO39" s="8">
        <v>236</v>
      </c>
      <c r="CP39" s="8">
        <v>251</v>
      </c>
      <c r="CQ39" s="8">
        <v>254</v>
      </c>
      <c r="CR39" s="8">
        <v>222</v>
      </c>
      <c r="CS39" s="8">
        <v>224</v>
      </c>
      <c r="CT39" s="8">
        <v>197</v>
      </c>
      <c r="CU39" s="8">
        <v>212</v>
      </c>
      <c r="CV39" s="8">
        <v>213</v>
      </c>
      <c r="CW39" s="8">
        <v>197</v>
      </c>
      <c r="CX39" s="8">
        <v>187</v>
      </c>
      <c r="CY39" s="8">
        <v>172</v>
      </c>
      <c r="CZ39" s="8">
        <v>209</v>
      </c>
      <c r="DA39" s="8">
        <v>177</v>
      </c>
      <c r="DB39" s="8">
        <v>169</v>
      </c>
      <c r="DC39" s="8">
        <v>181</v>
      </c>
      <c r="DD39" s="8">
        <v>171</v>
      </c>
      <c r="DE39" s="8">
        <v>147</v>
      </c>
      <c r="DF39" s="8">
        <v>171</v>
      </c>
      <c r="DG39" s="8">
        <v>166</v>
      </c>
      <c r="DH39" s="8">
        <v>195</v>
      </c>
      <c r="DI39" s="8">
        <v>181</v>
      </c>
      <c r="DJ39" s="8">
        <v>147</v>
      </c>
      <c r="DK39" s="8">
        <v>167</v>
      </c>
      <c r="DL39" s="8">
        <v>132</v>
      </c>
      <c r="DM39" s="8">
        <v>117</v>
      </c>
      <c r="DN39" s="8">
        <v>103</v>
      </c>
      <c r="DO39" s="8">
        <v>86</v>
      </c>
      <c r="DP39" s="8">
        <v>64</v>
      </c>
      <c r="DQ39" s="8">
        <v>68</v>
      </c>
      <c r="DR39" s="8">
        <v>68</v>
      </c>
      <c r="DS39" s="8">
        <v>55</v>
      </c>
      <c r="DT39" s="8">
        <v>44</v>
      </c>
      <c r="DU39" s="8">
        <v>33</v>
      </c>
      <c r="DV39" s="8">
        <v>122</v>
      </c>
      <c r="DW39" s="8">
        <f t="shared" si="0"/>
        <v>8698</v>
      </c>
      <c r="DX39" s="8">
        <f t="shared" si="1"/>
        <v>1050</v>
      </c>
      <c r="DY39" s="8">
        <f t="shared" si="2"/>
        <v>3986</v>
      </c>
      <c r="DZ39" s="8">
        <f t="shared" si="3"/>
        <v>3319</v>
      </c>
    </row>
    <row r="40" spans="1:130" x14ac:dyDescent="0.2">
      <c r="A40" t="s">
        <v>191</v>
      </c>
      <c r="B40" t="s">
        <v>208</v>
      </c>
      <c r="C40" t="s">
        <v>209</v>
      </c>
      <c r="D40" s="8">
        <f>SUM(Table325[[#This Row],[0]:[90]])</f>
        <v>33011</v>
      </c>
      <c r="E40" s="9">
        <f>SUM(Table325[[#This Row],[0]:[15]])</f>
        <v>4417</v>
      </c>
      <c r="F40" s="8">
        <f>SUM(Table325[[#This Row],[16]:[64]])</f>
        <v>18515</v>
      </c>
      <c r="G40" s="8">
        <f>SUM(Table325[[#This Row],[65]:[90]])</f>
        <v>10079</v>
      </c>
      <c r="H40" s="8">
        <f>SUM(Table325[[#This Row],[85]:[90]])</f>
        <v>1255</v>
      </c>
      <c r="I40" s="9">
        <f>SUM(Table325[[#This Row],[0]:[17]])</f>
        <v>5040</v>
      </c>
      <c r="J40" s="8">
        <f>SUM(Table325[[#This Row],[18]:[64]])</f>
        <v>17892</v>
      </c>
      <c r="K40" s="9">
        <f>SUM(Table325[[#This Row],[0]:[4]])</f>
        <v>1065</v>
      </c>
      <c r="L40" s="8">
        <f>SUM(Table325[[#This Row],[5]:[15]])</f>
        <v>3352</v>
      </c>
      <c r="M40" s="8">
        <f>SUM(Table325[[#This Row],[16]:[24]])</f>
        <v>2575</v>
      </c>
      <c r="N40" s="8">
        <f>SUM(Table325[[#This Row],[25]:[49]])</f>
        <v>7621</v>
      </c>
      <c r="O40" s="8">
        <f>SUM(Table325[[#This Row],[50]:[64]])</f>
        <v>8319</v>
      </c>
      <c r="P40" s="8">
        <f>SUM(Table325[[#This Row],[65]:[74]])</f>
        <v>5093</v>
      </c>
      <c r="Q40" s="8">
        <f>SUM(Table325[[#This Row],[75]:[84]])</f>
        <v>3731</v>
      </c>
      <c r="R40" s="9">
        <f>SUM(Table325[[#This Row],[5]:[9]])</f>
        <v>1389</v>
      </c>
      <c r="S40" s="8">
        <f>SUM(Table325[[#This Row],[10]:[14]])</f>
        <v>1641</v>
      </c>
      <c r="T40" s="8">
        <f>SUM(Table325[[#This Row],[15]:[19]])</f>
        <v>1543</v>
      </c>
      <c r="U40" s="8">
        <f>SUM(Table325[[#This Row],[20]:[24]])</f>
        <v>1354</v>
      </c>
      <c r="V40" s="8">
        <f>SUM(Table325[[#This Row],[25]:[29]])</f>
        <v>1345</v>
      </c>
      <c r="W40" s="8">
        <f>SUM(Table325[[#This Row],[30]:[34]])</f>
        <v>1395</v>
      </c>
      <c r="X40" s="8">
        <f>SUM(Table325[[#This Row],[35]:[39]])</f>
        <v>1504</v>
      </c>
      <c r="Y40" s="8">
        <f>SUM(Table325[[#This Row],[40]:[44]])</f>
        <v>1654</v>
      </c>
      <c r="Z40" s="8">
        <f>SUM(Table325[[#This Row],[45]:[49]])</f>
        <v>1723</v>
      </c>
      <c r="AA40" s="8">
        <f>SUM(Table325[[#This Row],[50]:[54]])</f>
        <v>2400</v>
      </c>
      <c r="AB40" s="8">
        <f>SUM(Table325[[#This Row],[55]:[59]])</f>
        <v>2890</v>
      </c>
      <c r="AC40" s="8">
        <f>SUM(Table325[[#This Row],[60]:[64]])</f>
        <v>3029</v>
      </c>
      <c r="AD40" s="8">
        <f>SUM(Table325[[#This Row],[65]:[69]])</f>
        <v>2638</v>
      </c>
      <c r="AE40" s="8">
        <f>SUM(Table325[[#This Row],[70]:[74]])</f>
        <v>2455</v>
      </c>
      <c r="AF40" s="8">
        <f>SUM(Table325[[#This Row],[75]:[79]])</f>
        <v>2310</v>
      </c>
      <c r="AG40" s="8">
        <f>SUM(Table325[[#This Row],[80]:[84]])</f>
        <v>1421</v>
      </c>
      <c r="AH40" s="8">
        <f>SUM(Table325[[#This Row],[85]:[89]])</f>
        <v>817</v>
      </c>
      <c r="AI40" s="8">
        <f>Table325[[#This Row],[90]]</f>
        <v>438</v>
      </c>
      <c r="AJ40" s="9">
        <v>189</v>
      </c>
      <c r="AK40" s="8">
        <v>198</v>
      </c>
      <c r="AL40" s="8">
        <v>215</v>
      </c>
      <c r="AM40" s="8">
        <v>226</v>
      </c>
      <c r="AN40" s="8">
        <v>237</v>
      </c>
      <c r="AO40" s="8">
        <v>256</v>
      </c>
      <c r="AP40" s="8">
        <v>280</v>
      </c>
      <c r="AQ40" s="8">
        <v>253</v>
      </c>
      <c r="AR40" s="8">
        <v>304</v>
      </c>
      <c r="AS40" s="8">
        <v>296</v>
      </c>
      <c r="AT40" s="8">
        <v>313</v>
      </c>
      <c r="AU40" s="8">
        <v>316</v>
      </c>
      <c r="AV40" s="8">
        <v>321</v>
      </c>
      <c r="AW40" s="8">
        <v>337</v>
      </c>
      <c r="AX40" s="8">
        <v>354</v>
      </c>
      <c r="AY40" s="8">
        <v>322</v>
      </c>
      <c r="AZ40" s="8">
        <v>298</v>
      </c>
      <c r="BA40" s="8">
        <v>325</v>
      </c>
      <c r="BB40" s="8">
        <v>294</v>
      </c>
      <c r="BC40" s="8">
        <v>304</v>
      </c>
      <c r="BD40" s="8">
        <v>366</v>
      </c>
      <c r="BE40" s="8">
        <v>331</v>
      </c>
      <c r="BF40" s="8">
        <v>243</v>
      </c>
      <c r="BG40" s="8">
        <v>212</v>
      </c>
      <c r="BH40" s="8">
        <v>202</v>
      </c>
      <c r="BI40" s="8">
        <v>277</v>
      </c>
      <c r="BJ40" s="8">
        <v>262</v>
      </c>
      <c r="BK40" s="8">
        <v>259</v>
      </c>
      <c r="BL40" s="8">
        <v>269</v>
      </c>
      <c r="BM40" s="8">
        <v>278</v>
      </c>
      <c r="BN40" s="8">
        <v>273</v>
      </c>
      <c r="BO40" s="8">
        <v>267</v>
      </c>
      <c r="BP40" s="8">
        <v>279</v>
      </c>
      <c r="BQ40" s="8">
        <v>282</v>
      </c>
      <c r="BR40" s="8">
        <v>294</v>
      </c>
      <c r="BS40" s="8">
        <v>305</v>
      </c>
      <c r="BT40" s="8">
        <v>294</v>
      </c>
      <c r="BU40" s="8">
        <v>300</v>
      </c>
      <c r="BV40" s="8">
        <v>313</v>
      </c>
      <c r="BW40" s="8">
        <v>292</v>
      </c>
      <c r="BX40" s="8">
        <v>320</v>
      </c>
      <c r="BY40" s="8">
        <v>336</v>
      </c>
      <c r="BZ40" s="8">
        <v>319</v>
      </c>
      <c r="CA40" s="8">
        <v>354</v>
      </c>
      <c r="CB40" s="8">
        <v>325</v>
      </c>
      <c r="CC40" s="8">
        <v>368</v>
      </c>
      <c r="CD40" s="8">
        <v>327</v>
      </c>
      <c r="CE40" s="8">
        <v>316</v>
      </c>
      <c r="CF40" s="8">
        <v>359</v>
      </c>
      <c r="CG40" s="8">
        <v>353</v>
      </c>
      <c r="CH40" s="8">
        <v>380</v>
      </c>
      <c r="CI40" s="8">
        <v>463</v>
      </c>
      <c r="CJ40" s="8">
        <v>524</v>
      </c>
      <c r="CK40" s="8">
        <v>539</v>
      </c>
      <c r="CL40" s="8">
        <v>494</v>
      </c>
      <c r="CM40" s="8">
        <v>502</v>
      </c>
      <c r="CN40" s="8">
        <v>571</v>
      </c>
      <c r="CO40" s="8">
        <v>590</v>
      </c>
      <c r="CP40" s="8">
        <v>599</v>
      </c>
      <c r="CQ40" s="8">
        <v>628</v>
      </c>
      <c r="CR40" s="8">
        <v>628</v>
      </c>
      <c r="CS40" s="8">
        <v>604</v>
      </c>
      <c r="CT40" s="8">
        <v>601</v>
      </c>
      <c r="CU40" s="8">
        <v>607</v>
      </c>
      <c r="CV40" s="8">
        <v>589</v>
      </c>
      <c r="CW40" s="8">
        <v>575</v>
      </c>
      <c r="CX40" s="8">
        <v>551</v>
      </c>
      <c r="CY40" s="8">
        <v>536</v>
      </c>
      <c r="CZ40" s="8">
        <v>478</v>
      </c>
      <c r="DA40" s="8">
        <v>498</v>
      </c>
      <c r="DB40" s="8">
        <v>487</v>
      </c>
      <c r="DC40" s="8">
        <v>531</v>
      </c>
      <c r="DD40" s="8">
        <v>482</v>
      </c>
      <c r="DE40" s="8">
        <v>511</v>
      </c>
      <c r="DF40" s="8">
        <v>444</v>
      </c>
      <c r="DG40" s="8">
        <v>533</v>
      </c>
      <c r="DH40" s="8">
        <v>510</v>
      </c>
      <c r="DI40" s="8">
        <v>533</v>
      </c>
      <c r="DJ40" s="8">
        <v>363</v>
      </c>
      <c r="DK40" s="8">
        <v>371</v>
      </c>
      <c r="DL40" s="8">
        <v>354</v>
      </c>
      <c r="DM40" s="8">
        <v>288</v>
      </c>
      <c r="DN40" s="8">
        <v>291</v>
      </c>
      <c r="DO40" s="8">
        <v>236</v>
      </c>
      <c r="DP40" s="8">
        <v>252</v>
      </c>
      <c r="DQ40" s="8">
        <v>224</v>
      </c>
      <c r="DR40" s="8">
        <v>164</v>
      </c>
      <c r="DS40" s="8">
        <v>174</v>
      </c>
      <c r="DT40" s="8">
        <v>144</v>
      </c>
      <c r="DU40" s="8">
        <v>111</v>
      </c>
      <c r="DV40" s="8">
        <v>438</v>
      </c>
      <c r="DW40" s="8">
        <f t="shared" si="0"/>
        <v>18515</v>
      </c>
      <c r="DX40" s="8">
        <f t="shared" si="1"/>
        <v>1952</v>
      </c>
      <c r="DY40" s="8">
        <f t="shared" si="2"/>
        <v>7621</v>
      </c>
      <c r="DZ40" s="8">
        <f t="shared" si="3"/>
        <v>8319</v>
      </c>
    </row>
    <row r="41" spans="1:130" x14ac:dyDescent="0.2">
      <c r="A41" t="s">
        <v>210</v>
      </c>
      <c r="B41" t="s">
        <v>211</v>
      </c>
      <c r="C41" t="s">
        <v>212</v>
      </c>
      <c r="D41" s="8">
        <f>SUM(Table325[[#This Row],[0]:[90]])</f>
        <v>10924</v>
      </c>
      <c r="E41" s="9">
        <f>SUM(Table325[[#This Row],[0]:[15]])</f>
        <v>1823</v>
      </c>
      <c r="F41" s="8">
        <f>SUM(Table325[[#This Row],[16]:[64]])</f>
        <v>6528</v>
      </c>
      <c r="G41" s="8">
        <f>SUM(Table325[[#This Row],[65]:[90]])</f>
        <v>2573</v>
      </c>
      <c r="H41" s="8">
        <f>SUM(Table325[[#This Row],[85]:[90]])</f>
        <v>254</v>
      </c>
      <c r="I41" s="9">
        <f>SUM(Table325[[#This Row],[0]:[17]])</f>
        <v>2070</v>
      </c>
      <c r="J41" s="8">
        <f>SUM(Table325[[#This Row],[18]:[64]])</f>
        <v>6281</v>
      </c>
      <c r="K41" s="9">
        <f>SUM(Table325[[#This Row],[0]:[4]])</f>
        <v>506</v>
      </c>
      <c r="L41" s="8">
        <f>SUM(Table325[[#This Row],[5]:[15]])</f>
        <v>1317</v>
      </c>
      <c r="M41" s="8">
        <f>SUM(Table325[[#This Row],[16]:[24]])</f>
        <v>1034</v>
      </c>
      <c r="N41" s="8">
        <f>SUM(Table325[[#This Row],[25]:[49]])</f>
        <v>3091</v>
      </c>
      <c r="O41" s="8">
        <f>SUM(Table325[[#This Row],[50]:[64]])</f>
        <v>2403</v>
      </c>
      <c r="P41" s="8">
        <f>SUM(Table325[[#This Row],[65]:[74]])</f>
        <v>1404</v>
      </c>
      <c r="Q41" s="8">
        <f>SUM(Table325[[#This Row],[75]:[84]])</f>
        <v>915</v>
      </c>
      <c r="R41" s="9">
        <f>SUM(Table325[[#This Row],[5]:[9]])</f>
        <v>576</v>
      </c>
      <c r="S41" s="8">
        <f>SUM(Table325[[#This Row],[10]:[14]])</f>
        <v>632</v>
      </c>
      <c r="T41" s="8">
        <f>SUM(Table325[[#This Row],[15]:[19]])</f>
        <v>561</v>
      </c>
      <c r="U41" s="8">
        <f>SUM(Table325[[#This Row],[20]:[24]])</f>
        <v>582</v>
      </c>
      <c r="V41" s="8">
        <f>SUM(Table325[[#This Row],[25]:[29]])</f>
        <v>605</v>
      </c>
      <c r="W41" s="8">
        <f>SUM(Table325[[#This Row],[30]:[34]])</f>
        <v>614</v>
      </c>
      <c r="X41" s="8">
        <f>SUM(Table325[[#This Row],[35]:[39]])</f>
        <v>721</v>
      </c>
      <c r="Y41" s="8">
        <f>SUM(Table325[[#This Row],[40]:[44]])</f>
        <v>592</v>
      </c>
      <c r="Z41" s="8">
        <f>SUM(Table325[[#This Row],[45]:[49]])</f>
        <v>559</v>
      </c>
      <c r="AA41" s="8">
        <f>SUM(Table325[[#This Row],[50]:[54]])</f>
        <v>688</v>
      </c>
      <c r="AB41" s="8">
        <f>SUM(Table325[[#This Row],[55]:[59]])</f>
        <v>874</v>
      </c>
      <c r="AC41" s="8">
        <f>SUM(Table325[[#This Row],[60]:[64]])</f>
        <v>841</v>
      </c>
      <c r="AD41" s="8">
        <f>SUM(Table325[[#This Row],[65]:[69]])</f>
        <v>785</v>
      </c>
      <c r="AE41" s="8">
        <f>SUM(Table325[[#This Row],[70]:[74]])</f>
        <v>619</v>
      </c>
      <c r="AF41" s="8">
        <f>SUM(Table325[[#This Row],[75]:[79]])</f>
        <v>578</v>
      </c>
      <c r="AG41" s="8">
        <f>SUM(Table325[[#This Row],[80]:[84]])</f>
        <v>337</v>
      </c>
      <c r="AH41" s="8">
        <f>SUM(Table325[[#This Row],[85]:[89]])</f>
        <v>164</v>
      </c>
      <c r="AI41" s="8">
        <f>Table325[[#This Row],[90]]</f>
        <v>90</v>
      </c>
      <c r="AJ41" s="9">
        <v>86</v>
      </c>
      <c r="AK41" s="8">
        <v>98</v>
      </c>
      <c r="AL41" s="8">
        <v>109</v>
      </c>
      <c r="AM41" s="8">
        <v>92</v>
      </c>
      <c r="AN41" s="8">
        <v>121</v>
      </c>
      <c r="AO41" s="8">
        <v>98</v>
      </c>
      <c r="AP41" s="8">
        <v>120</v>
      </c>
      <c r="AQ41" s="8">
        <v>103</v>
      </c>
      <c r="AR41" s="8">
        <v>131</v>
      </c>
      <c r="AS41" s="8">
        <v>124</v>
      </c>
      <c r="AT41" s="8">
        <v>120</v>
      </c>
      <c r="AU41" s="8">
        <v>138</v>
      </c>
      <c r="AV41" s="8">
        <v>123</v>
      </c>
      <c r="AW41" s="8">
        <v>122</v>
      </c>
      <c r="AX41" s="8">
        <v>129</v>
      </c>
      <c r="AY41" s="8">
        <v>109</v>
      </c>
      <c r="AZ41" s="8">
        <v>122</v>
      </c>
      <c r="BA41" s="8">
        <v>125</v>
      </c>
      <c r="BB41" s="8">
        <v>101</v>
      </c>
      <c r="BC41" s="8">
        <v>104</v>
      </c>
      <c r="BD41" s="8">
        <v>136</v>
      </c>
      <c r="BE41" s="8">
        <v>150</v>
      </c>
      <c r="BF41" s="8">
        <v>95</v>
      </c>
      <c r="BG41" s="8">
        <v>99</v>
      </c>
      <c r="BH41" s="8">
        <v>102</v>
      </c>
      <c r="BI41" s="8">
        <v>105</v>
      </c>
      <c r="BJ41" s="8">
        <v>120</v>
      </c>
      <c r="BK41" s="8">
        <v>128</v>
      </c>
      <c r="BL41" s="8">
        <v>129</v>
      </c>
      <c r="BM41" s="8">
        <v>123</v>
      </c>
      <c r="BN41" s="8">
        <v>140</v>
      </c>
      <c r="BO41" s="8">
        <v>120</v>
      </c>
      <c r="BP41" s="8">
        <v>118</v>
      </c>
      <c r="BQ41" s="8">
        <v>121</v>
      </c>
      <c r="BR41" s="8">
        <v>115</v>
      </c>
      <c r="BS41" s="8">
        <v>140</v>
      </c>
      <c r="BT41" s="8">
        <v>144</v>
      </c>
      <c r="BU41" s="8">
        <v>152</v>
      </c>
      <c r="BV41" s="8">
        <v>145</v>
      </c>
      <c r="BW41" s="8">
        <v>140</v>
      </c>
      <c r="BX41" s="8">
        <v>129</v>
      </c>
      <c r="BY41" s="8">
        <v>122</v>
      </c>
      <c r="BZ41" s="8">
        <v>120</v>
      </c>
      <c r="CA41" s="8">
        <v>109</v>
      </c>
      <c r="CB41" s="8">
        <v>112</v>
      </c>
      <c r="CC41" s="8">
        <v>130</v>
      </c>
      <c r="CD41" s="8">
        <v>105</v>
      </c>
      <c r="CE41" s="8">
        <v>99</v>
      </c>
      <c r="CF41" s="8">
        <v>99</v>
      </c>
      <c r="CG41" s="8">
        <v>126</v>
      </c>
      <c r="CH41" s="8">
        <v>116</v>
      </c>
      <c r="CI41" s="8">
        <v>142</v>
      </c>
      <c r="CJ41" s="8">
        <v>128</v>
      </c>
      <c r="CK41" s="8">
        <v>137</v>
      </c>
      <c r="CL41" s="8">
        <v>165</v>
      </c>
      <c r="CM41" s="8">
        <v>154</v>
      </c>
      <c r="CN41" s="8">
        <v>162</v>
      </c>
      <c r="CO41" s="8">
        <v>186</v>
      </c>
      <c r="CP41" s="8">
        <v>179</v>
      </c>
      <c r="CQ41" s="8">
        <v>193</v>
      </c>
      <c r="CR41" s="8">
        <v>181</v>
      </c>
      <c r="CS41" s="8">
        <v>178</v>
      </c>
      <c r="CT41" s="8">
        <v>181</v>
      </c>
      <c r="CU41" s="8">
        <v>159</v>
      </c>
      <c r="CV41" s="8">
        <v>142</v>
      </c>
      <c r="CW41" s="8">
        <v>167</v>
      </c>
      <c r="CX41" s="8">
        <v>164</v>
      </c>
      <c r="CY41" s="8">
        <v>161</v>
      </c>
      <c r="CZ41" s="8">
        <v>139</v>
      </c>
      <c r="DA41" s="8">
        <v>154</v>
      </c>
      <c r="DB41" s="8">
        <v>128</v>
      </c>
      <c r="DC41" s="8">
        <v>144</v>
      </c>
      <c r="DD41" s="8">
        <v>114</v>
      </c>
      <c r="DE41" s="8">
        <v>120</v>
      </c>
      <c r="DF41" s="8">
        <v>113</v>
      </c>
      <c r="DG41" s="8">
        <v>123</v>
      </c>
      <c r="DH41" s="8">
        <v>128</v>
      </c>
      <c r="DI41" s="8">
        <v>150</v>
      </c>
      <c r="DJ41" s="8">
        <v>92</v>
      </c>
      <c r="DK41" s="8">
        <v>85</v>
      </c>
      <c r="DL41" s="8">
        <v>82</v>
      </c>
      <c r="DM41" s="8">
        <v>84</v>
      </c>
      <c r="DN41" s="8">
        <v>69</v>
      </c>
      <c r="DO41" s="8">
        <v>53</v>
      </c>
      <c r="DP41" s="8">
        <v>49</v>
      </c>
      <c r="DQ41" s="8">
        <v>44</v>
      </c>
      <c r="DR41" s="8">
        <v>46</v>
      </c>
      <c r="DS41" s="8">
        <v>27</v>
      </c>
      <c r="DT41" s="8">
        <v>27</v>
      </c>
      <c r="DU41" s="8">
        <v>20</v>
      </c>
      <c r="DV41" s="8">
        <v>90</v>
      </c>
      <c r="DW41" s="8">
        <f t="shared" si="0"/>
        <v>6528</v>
      </c>
      <c r="DX41" s="8">
        <f t="shared" si="1"/>
        <v>787</v>
      </c>
      <c r="DY41" s="8">
        <f t="shared" si="2"/>
        <v>3091</v>
      </c>
      <c r="DZ41" s="8">
        <f t="shared" si="3"/>
        <v>2403</v>
      </c>
    </row>
    <row r="42" spans="1:130" x14ac:dyDescent="0.2">
      <c r="A42" t="s">
        <v>210</v>
      </c>
      <c r="B42" t="s">
        <v>213</v>
      </c>
      <c r="C42" t="s">
        <v>214</v>
      </c>
      <c r="D42" s="8">
        <f>SUM(Table325[[#This Row],[0]:[90]])</f>
        <v>11266</v>
      </c>
      <c r="E42" s="9">
        <f>SUM(Table325[[#This Row],[0]:[15]])</f>
        <v>1893</v>
      </c>
      <c r="F42" s="8">
        <f>SUM(Table325[[#This Row],[16]:[64]])</f>
        <v>6845</v>
      </c>
      <c r="G42" s="8">
        <f>SUM(Table325[[#This Row],[65]:[90]])</f>
        <v>2528</v>
      </c>
      <c r="H42" s="8">
        <f>SUM(Table325[[#This Row],[85]:[90]])</f>
        <v>242</v>
      </c>
      <c r="I42" s="9">
        <f>SUM(Table325[[#This Row],[0]:[17]])</f>
        <v>2179</v>
      </c>
      <c r="J42" s="8">
        <f>SUM(Table325[[#This Row],[18]:[64]])</f>
        <v>6559</v>
      </c>
      <c r="K42" s="9">
        <f>SUM(Table325[[#This Row],[0]:[4]])</f>
        <v>559</v>
      </c>
      <c r="L42" s="8">
        <f>SUM(Table325[[#This Row],[5]:[15]])</f>
        <v>1334</v>
      </c>
      <c r="M42" s="8">
        <f>SUM(Table325[[#This Row],[16]:[24]])</f>
        <v>1142</v>
      </c>
      <c r="N42" s="8">
        <f>SUM(Table325[[#This Row],[25]:[49]])</f>
        <v>3211</v>
      </c>
      <c r="O42" s="8">
        <f>SUM(Table325[[#This Row],[50]:[64]])</f>
        <v>2492</v>
      </c>
      <c r="P42" s="8">
        <f>SUM(Table325[[#This Row],[65]:[74]])</f>
        <v>1381</v>
      </c>
      <c r="Q42" s="8">
        <f>SUM(Table325[[#This Row],[75]:[84]])</f>
        <v>905</v>
      </c>
      <c r="R42" s="9">
        <f>SUM(Table325[[#This Row],[5]:[9]])</f>
        <v>557</v>
      </c>
      <c r="S42" s="8">
        <f>SUM(Table325[[#This Row],[10]:[14]])</f>
        <v>649</v>
      </c>
      <c r="T42" s="8">
        <f>SUM(Table325[[#This Row],[15]:[19]])</f>
        <v>713</v>
      </c>
      <c r="U42" s="8">
        <f>SUM(Table325[[#This Row],[20]:[24]])</f>
        <v>557</v>
      </c>
      <c r="V42" s="8">
        <f>SUM(Table325[[#This Row],[25]:[29]])</f>
        <v>678</v>
      </c>
      <c r="W42" s="8">
        <f>SUM(Table325[[#This Row],[30]:[34]])</f>
        <v>636</v>
      </c>
      <c r="X42" s="8">
        <f>SUM(Table325[[#This Row],[35]:[39]])</f>
        <v>689</v>
      </c>
      <c r="Y42" s="8">
        <f>SUM(Table325[[#This Row],[40]:[44]])</f>
        <v>622</v>
      </c>
      <c r="Z42" s="8">
        <f>SUM(Table325[[#This Row],[45]:[49]])</f>
        <v>586</v>
      </c>
      <c r="AA42" s="8">
        <f>SUM(Table325[[#This Row],[50]:[54]])</f>
        <v>711</v>
      </c>
      <c r="AB42" s="8">
        <f>SUM(Table325[[#This Row],[55]:[59]])</f>
        <v>927</v>
      </c>
      <c r="AC42" s="8">
        <f>SUM(Table325[[#This Row],[60]:[64]])</f>
        <v>854</v>
      </c>
      <c r="AD42" s="8">
        <f>SUM(Table325[[#This Row],[65]:[69]])</f>
        <v>734</v>
      </c>
      <c r="AE42" s="8">
        <f>SUM(Table325[[#This Row],[70]:[74]])</f>
        <v>647</v>
      </c>
      <c r="AF42" s="8">
        <f>SUM(Table325[[#This Row],[75]:[79]])</f>
        <v>547</v>
      </c>
      <c r="AG42" s="8">
        <f>SUM(Table325[[#This Row],[80]:[84]])</f>
        <v>358</v>
      </c>
      <c r="AH42" s="8">
        <f>SUM(Table325[[#This Row],[85]:[89]])</f>
        <v>159</v>
      </c>
      <c r="AI42" s="8">
        <f>Table325[[#This Row],[90]]</f>
        <v>83</v>
      </c>
      <c r="AJ42" s="9">
        <v>107</v>
      </c>
      <c r="AK42" s="8">
        <v>124</v>
      </c>
      <c r="AL42" s="8">
        <v>122</v>
      </c>
      <c r="AM42" s="8">
        <v>94</v>
      </c>
      <c r="AN42" s="8">
        <v>112</v>
      </c>
      <c r="AO42" s="8">
        <v>128</v>
      </c>
      <c r="AP42" s="8">
        <v>109</v>
      </c>
      <c r="AQ42" s="8">
        <v>114</v>
      </c>
      <c r="AR42" s="8">
        <v>104</v>
      </c>
      <c r="AS42" s="8">
        <v>102</v>
      </c>
      <c r="AT42" s="8">
        <v>136</v>
      </c>
      <c r="AU42" s="8">
        <v>107</v>
      </c>
      <c r="AV42" s="8">
        <v>123</v>
      </c>
      <c r="AW42" s="8">
        <v>140</v>
      </c>
      <c r="AX42" s="8">
        <v>143</v>
      </c>
      <c r="AY42" s="8">
        <v>128</v>
      </c>
      <c r="AZ42" s="8">
        <v>138</v>
      </c>
      <c r="BA42" s="8">
        <v>148</v>
      </c>
      <c r="BB42" s="8">
        <v>149</v>
      </c>
      <c r="BC42" s="8">
        <v>150</v>
      </c>
      <c r="BD42" s="8">
        <v>132</v>
      </c>
      <c r="BE42" s="8">
        <v>120</v>
      </c>
      <c r="BF42" s="8">
        <v>100</v>
      </c>
      <c r="BG42" s="8">
        <v>108</v>
      </c>
      <c r="BH42" s="8">
        <v>97</v>
      </c>
      <c r="BI42" s="8">
        <v>125</v>
      </c>
      <c r="BJ42" s="8">
        <v>110</v>
      </c>
      <c r="BK42" s="8">
        <v>137</v>
      </c>
      <c r="BL42" s="8">
        <v>156</v>
      </c>
      <c r="BM42" s="8">
        <v>150</v>
      </c>
      <c r="BN42" s="8">
        <v>135</v>
      </c>
      <c r="BO42" s="8">
        <v>114</v>
      </c>
      <c r="BP42" s="8">
        <v>143</v>
      </c>
      <c r="BQ42" s="8">
        <v>119</v>
      </c>
      <c r="BR42" s="8">
        <v>125</v>
      </c>
      <c r="BS42" s="8">
        <v>138</v>
      </c>
      <c r="BT42" s="8">
        <v>140</v>
      </c>
      <c r="BU42" s="8">
        <v>136</v>
      </c>
      <c r="BV42" s="8">
        <v>133</v>
      </c>
      <c r="BW42" s="8">
        <v>142</v>
      </c>
      <c r="BX42" s="8">
        <v>133</v>
      </c>
      <c r="BY42" s="8">
        <v>131</v>
      </c>
      <c r="BZ42" s="8">
        <v>129</v>
      </c>
      <c r="CA42" s="8">
        <v>125</v>
      </c>
      <c r="CB42" s="8">
        <v>104</v>
      </c>
      <c r="CC42" s="8">
        <v>135</v>
      </c>
      <c r="CD42" s="8">
        <v>114</v>
      </c>
      <c r="CE42" s="8">
        <v>110</v>
      </c>
      <c r="CF42" s="8">
        <v>116</v>
      </c>
      <c r="CG42" s="8">
        <v>111</v>
      </c>
      <c r="CH42" s="8">
        <v>109</v>
      </c>
      <c r="CI42" s="8">
        <v>140</v>
      </c>
      <c r="CJ42" s="8">
        <v>159</v>
      </c>
      <c r="CK42" s="8">
        <v>157</v>
      </c>
      <c r="CL42" s="8">
        <v>146</v>
      </c>
      <c r="CM42" s="8">
        <v>189</v>
      </c>
      <c r="CN42" s="8">
        <v>161</v>
      </c>
      <c r="CO42" s="8">
        <v>169</v>
      </c>
      <c r="CP42" s="8">
        <v>201</v>
      </c>
      <c r="CQ42" s="8">
        <v>207</v>
      </c>
      <c r="CR42" s="8">
        <v>188</v>
      </c>
      <c r="CS42" s="8">
        <v>182</v>
      </c>
      <c r="CT42" s="8">
        <v>185</v>
      </c>
      <c r="CU42" s="8">
        <v>156</v>
      </c>
      <c r="CV42" s="8">
        <v>143</v>
      </c>
      <c r="CW42" s="8">
        <v>163</v>
      </c>
      <c r="CX42" s="8">
        <v>164</v>
      </c>
      <c r="CY42" s="8">
        <v>146</v>
      </c>
      <c r="CZ42" s="8">
        <v>116</v>
      </c>
      <c r="DA42" s="8">
        <v>145</v>
      </c>
      <c r="DB42" s="8">
        <v>136</v>
      </c>
      <c r="DC42" s="8">
        <v>143</v>
      </c>
      <c r="DD42" s="8">
        <v>119</v>
      </c>
      <c r="DE42" s="8">
        <v>133</v>
      </c>
      <c r="DF42" s="8">
        <v>116</v>
      </c>
      <c r="DG42" s="8">
        <v>112</v>
      </c>
      <c r="DH42" s="8">
        <v>127</v>
      </c>
      <c r="DI42" s="8">
        <v>132</v>
      </c>
      <c r="DJ42" s="8">
        <v>95</v>
      </c>
      <c r="DK42" s="8">
        <v>81</v>
      </c>
      <c r="DL42" s="8">
        <v>99</v>
      </c>
      <c r="DM42" s="8">
        <v>86</v>
      </c>
      <c r="DN42" s="8">
        <v>62</v>
      </c>
      <c r="DO42" s="8">
        <v>64</v>
      </c>
      <c r="DP42" s="8">
        <v>47</v>
      </c>
      <c r="DQ42" s="8">
        <v>38</v>
      </c>
      <c r="DR42" s="8">
        <v>40</v>
      </c>
      <c r="DS42" s="8">
        <v>36</v>
      </c>
      <c r="DT42" s="8">
        <v>25</v>
      </c>
      <c r="DU42" s="8">
        <v>20</v>
      </c>
      <c r="DV42" s="8">
        <v>83</v>
      </c>
      <c r="DW42" s="8">
        <f t="shared" si="0"/>
        <v>6845</v>
      </c>
      <c r="DX42" s="8">
        <f t="shared" si="1"/>
        <v>856</v>
      </c>
      <c r="DY42" s="8">
        <f t="shared" si="2"/>
        <v>3211</v>
      </c>
      <c r="DZ42" s="8">
        <f t="shared" si="3"/>
        <v>2492</v>
      </c>
    </row>
    <row r="43" spans="1:130" x14ac:dyDescent="0.2">
      <c r="A43" t="s">
        <v>210</v>
      </c>
      <c r="B43" t="s">
        <v>215</v>
      </c>
      <c r="C43" t="s">
        <v>216</v>
      </c>
      <c r="D43" s="8">
        <f>SUM(Table325[[#This Row],[0]:[90]])</f>
        <v>16456</v>
      </c>
      <c r="E43" s="9">
        <f>SUM(Table325[[#This Row],[0]:[15]])</f>
        <v>3220</v>
      </c>
      <c r="F43" s="8">
        <f>SUM(Table325[[#This Row],[16]:[64]])</f>
        <v>9713</v>
      </c>
      <c r="G43" s="8">
        <f>SUM(Table325[[#This Row],[65]:[90]])</f>
        <v>3523</v>
      </c>
      <c r="H43" s="8">
        <f>SUM(Table325[[#This Row],[85]:[90]])</f>
        <v>517</v>
      </c>
      <c r="I43" s="9">
        <f>SUM(Table325[[#This Row],[0]:[17]])</f>
        <v>3630</v>
      </c>
      <c r="J43" s="8">
        <f>SUM(Table325[[#This Row],[18]:[64]])</f>
        <v>9303</v>
      </c>
      <c r="K43" s="9">
        <f>SUM(Table325[[#This Row],[0]:[4]])</f>
        <v>867</v>
      </c>
      <c r="L43" s="8">
        <f>SUM(Table325[[#This Row],[5]:[15]])</f>
        <v>2353</v>
      </c>
      <c r="M43" s="8">
        <f>SUM(Table325[[#This Row],[16]:[24]])</f>
        <v>1684</v>
      </c>
      <c r="N43" s="8">
        <f>SUM(Table325[[#This Row],[25]:[49]])</f>
        <v>4723</v>
      </c>
      <c r="O43" s="8">
        <f>SUM(Table325[[#This Row],[50]:[64]])</f>
        <v>3306</v>
      </c>
      <c r="P43" s="8">
        <f>SUM(Table325[[#This Row],[65]:[74]])</f>
        <v>1770</v>
      </c>
      <c r="Q43" s="8">
        <f>SUM(Table325[[#This Row],[75]:[84]])</f>
        <v>1236</v>
      </c>
      <c r="R43" s="9">
        <f>SUM(Table325[[#This Row],[5]:[9]])</f>
        <v>994</v>
      </c>
      <c r="S43" s="8">
        <f>SUM(Table325[[#This Row],[10]:[14]])</f>
        <v>1142</v>
      </c>
      <c r="T43" s="8">
        <f>SUM(Table325[[#This Row],[15]:[19]])</f>
        <v>997</v>
      </c>
      <c r="U43" s="8">
        <f>SUM(Table325[[#This Row],[20]:[24]])</f>
        <v>904</v>
      </c>
      <c r="V43" s="8">
        <f>SUM(Table325[[#This Row],[25]:[29]])</f>
        <v>901</v>
      </c>
      <c r="W43" s="8">
        <f>SUM(Table325[[#This Row],[30]:[34]])</f>
        <v>986</v>
      </c>
      <c r="X43" s="8">
        <f>SUM(Table325[[#This Row],[35]:[39]])</f>
        <v>982</v>
      </c>
      <c r="Y43" s="8">
        <f>SUM(Table325[[#This Row],[40]:[44]])</f>
        <v>935</v>
      </c>
      <c r="Z43" s="8">
        <f>SUM(Table325[[#This Row],[45]:[49]])</f>
        <v>919</v>
      </c>
      <c r="AA43" s="8">
        <f>SUM(Table325[[#This Row],[50]:[54]])</f>
        <v>964</v>
      </c>
      <c r="AB43" s="8">
        <f>SUM(Table325[[#This Row],[55]:[59]])</f>
        <v>1174</v>
      </c>
      <c r="AC43" s="8">
        <f>SUM(Table325[[#This Row],[60]:[64]])</f>
        <v>1168</v>
      </c>
      <c r="AD43" s="8">
        <f>SUM(Table325[[#This Row],[65]:[69]])</f>
        <v>968</v>
      </c>
      <c r="AE43" s="8">
        <f>SUM(Table325[[#This Row],[70]:[74]])</f>
        <v>802</v>
      </c>
      <c r="AF43" s="8">
        <f>SUM(Table325[[#This Row],[75]:[79]])</f>
        <v>744</v>
      </c>
      <c r="AG43" s="8">
        <f>SUM(Table325[[#This Row],[80]:[84]])</f>
        <v>492</v>
      </c>
      <c r="AH43" s="8">
        <f>SUM(Table325[[#This Row],[85]:[89]])</f>
        <v>312</v>
      </c>
      <c r="AI43" s="8">
        <f>Table325[[#This Row],[90]]</f>
        <v>205</v>
      </c>
      <c r="AJ43" s="9">
        <v>181</v>
      </c>
      <c r="AK43" s="8">
        <v>164</v>
      </c>
      <c r="AL43" s="8">
        <v>163</v>
      </c>
      <c r="AM43" s="8">
        <v>179</v>
      </c>
      <c r="AN43" s="8">
        <v>180</v>
      </c>
      <c r="AO43" s="8">
        <v>189</v>
      </c>
      <c r="AP43" s="8">
        <v>189</v>
      </c>
      <c r="AQ43" s="8">
        <v>195</v>
      </c>
      <c r="AR43" s="8">
        <v>211</v>
      </c>
      <c r="AS43" s="8">
        <v>210</v>
      </c>
      <c r="AT43" s="8">
        <v>202</v>
      </c>
      <c r="AU43" s="8">
        <v>223</v>
      </c>
      <c r="AV43" s="8">
        <v>218</v>
      </c>
      <c r="AW43" s="8">
        <v>244</v>
      </c>
      <c r="AX43" s="8">
        <v>255</v>
      </c>
      <c r="AY43" s="8">
        <v>217</v>
      </c>
      <c r="AZ43" s="8">
        <v>207</v>
      </c>
      <c r="BA43" s="8">
        <v>203</v>
      </c>
      <c r="BB43" s="8">
        <v>176</v>
      </c>
      <c r="BC43" s="8">
        <v>194</v>
      </c>
      <c r="BD43" s="8">
        <v>229</v>
      </c>
      <c r="BE43" s="8">
        <v>213</v>
      </c>
      <c r="BF43" s="8">
        <v>168</v>
      </c>
      <c r="BG43" s="8">
        <v>165</v>
      </c>
      <c r="BH43" s="8">
        <v>129</v>
      </c>
      <c r="BI43" s="8">
        <v>199</v>
      </c>
      <c r="BJ43" s="8">
        <v>177</v>
      </c>
      <c r="BK43" s="8">
        <v>162</v>
      </c>
      <c r="BL43" s="8">
        <v>176</v>
      </c>
      <c r="BM43" s="8">
        <v>187</v>
      </c>
      <c r="BN43" s="8">
        <v>195</v>
      </c>
      <c r="BO43" s="8">
        <v>190</v>
      </c>
      <c r="BP43" s="8">
        <v>202</v>
      </c>
      <c r="BQ43" s="8">
        <v>202</v>
      </c>
      <c r="BR43" s="8">
        <v>197</v>
      </c>
      <c r="BS43" s="8">
        <v>196</v>
      </c>
      <c r="BT43" s="8">
        <v>188</v>
      </c>
      <c r="BU43" s="8">
        <v>206</v>
      </c>
      <c r="BV43" s="8">
        <v>199</v>
      </c>
      <c r="BW43" s="8">
        <v>193</v>
      </c>
      <c r="BX43" s="8">
        <v>175</v>
      </c>
      <c r="BY43" s="8">
        <v>204</v>
      </c>
      <c r="BZ43" s="8">
        <v>191</v>
      </c>
      <c r="CA43" s="8">
        <v>188</v>
      </c>
      <c r="CB43" s="8">
        <v>177</v>
      </c>
      <c r="CC43" s="8">
        <v>194</v>
      </c>
      <c r="CD43" s="8">
        <v>187</v>
      </c>
      <c r="CE43" s="8">
        <v>185</v>
      </c>
      <c r="CF43" s="8">
        <v>191</v>
      </c>
      <c r="CG43" s="8">
        <v>162</v>
      </c>
      <c r="CH43" s="8">
        <v>189</v>
      </c>
      <c r="CI43" s="8">
        <v>197</v>
      </c>
      <c r="CJ43" s="8">
        <v>186</v>
      </c>
      <c r="CK43" s="8">
        <v>193</v>
      </c>
      <c r="CL43" s="8">
        <v>199</v>
      </c>
      <c r="CM43" s="8">
        <v>225</v>
      </c>
      <c r="CN43" s="8">
        <v>232</v>
      </c>
      <c r="CO43" s="8">
        <v>227</v>
      </c>
      <c r="CP43" s="8">
        <v>239</v>
      </c>
      <c r="CQ43" s="8">
        <v>251</v>
      </c>
      <c r="CR43" s="8">
        <v>243</v>
      </c>
      <c r="CS43" s="8">
        <v>238</v>
      </c>
      <c r="CT43" s="8">
        <v>248</v>
      </c>
      <c r="CU43" s="8">
        <v>223</v>
      </c>
      <c r="CV43" s="8">
        <v>216</v>
      </c>
      <c r="CW43" s="8">
        <v>189</v>
      </c>
      <c r="CX43" s="8">
        <v>212</v>
      </c>
      <c r="CY43" s="8">
        <v>192</v>
      </c>
      <c r="CZ43" s="8">
        <v>168</v>
      </c>
      <c r="DA43" s="8">
        <v>207</v>
      </c>
      <c r="DB43" s="8">
        <v>175</v>
      </c>
      <c r="DC43" s="8">
        <v>160</v>
      </c>
      <c r="DD43" s="8">
        <v>155</v>
      </c>
      <c r="DE43" s="8">
        <v>146</v>
      </c>
      <c r="DF43" s="8">
        <v>166</v>
      </c>
      <c r="DG43" s="8">
        <v>163</v>
      </c>
      <c r="DH43" s="8">
        <v>150</v>
      </c>
      <c r="DI43" s="8">
        <v>196</v>
      </c>
      <c r="DJ43" s="8">
        <v>124</v>
      </c>
      <c r="DK43" s="8">
        <v>111</v>
      </c>
      <c r="DL43" s="8">
        <v>135</v>
      </c>
      <c r="DM43" s="8">
        <v>84</v>
      </c>
      <c r="DN43" s="8">
        <v>94</v>
      </c>
      <c r="DO43" s="8">
        <v>90</v>
      </c>
      <c r="DP43" s="8">
        <v>89</v>
      </c>
      <c r="DQ43" s="8">
        <v>69</v>
      </c>
      <c r="DR43" s="8">
        <v>78</v>
      </c>
      <c r="DS43" s="8">
        <v>53</v>
      </c>
      <c r="DT43" s="8">
        <v>65</v>
      </c>
      <c r="DU43" s="8">
        <v>47</v>
      </c>
      <c r="DV43" s="8">
        <v>205</v>
      </c>
      <c r="DW43" s="8">
        <f t="shared" si="0"/>
        <v>9713</v>
      </c>
      <c r="DX43" s="8">
        <f t="shared" si="1"/>
        <v>1274</v>
      </c>
      <c r="DY43" s="8">
        <f t="shared" si="2"/>
        <v>4723</v>
      </c>
      <c r="DZ43" s="8">
        <f t="shared" si="3"/>
        <v>3306</v>
      </c>
    </row>
    <row r="44" spans="1:130" x14ac:dyDescent="0.2">
      <c r="A44" t="s">
        <v>210</v>
      </c>
      <c r="B44" t="s">
        <v>217</v>
      </c>
      <c r="C44" t="s">
        <v>218</v>
      </c>
      <c r="D44" s="8">
        <f>SUM(Table325[[#This Row],[0]:[90]])</f>
        <v>5172</v>
      </c>
      <c r="E44" s="9">
        <f>SUM(Table325[[#This Row],[0]:[15]])</f>
        <v>779</v>
      </c>
      <c r="F44" s="8">
        <f>SUM(Table325[[#This Row],[16]:[64]])</f>
        <v>2705</v>
      </c>
      <c r="G44" s="8">
        <f>SUM(Table325[[#This Row],[65]:[90]])</f>
        <v>1688</v>
      </c>
      <c r="H44" s="8">
        <f>SUM(Table325[[#This Row],[85]:[90]])</f>
        <v>294</v>
      </c>
      <c r="I44" s="9">
        <f>SUM(Table325[[#This Row],[0]:[17]])</f>
        <v>880</v>
      </c>
      <c r="J44" s="8">
        <f>SUM(Table325[[#This Row],[18]:[64]])</f>
        <v>2604</v>
      </c>
      <c r="K44" s="9">
        <f>SUM(Table325[[#This Row],[0]:[4]])</f>
        <v>187</v>
      </c>
      <c r="L44" s="8">
        <f>SUM(Table325[[#This Row],[5]:[15]])</f>
        <v>592</v>
      </c>
      <c r="M44" s="8">
        <f>SUM(Table325[[#This Row],[16]:[24]])</f>
        <v>383</v>
      </c>
      <c r="N44" s="8">
        <f>SUM(Table325[[#This Row],[25]:[49]])</f>
        <v>1187</v>
      </c>
      <c r="O44" s="8">
        <f>SUM(Table325[[#This Row],[50]:[64]])</f>
        <v>1135</v>
      </c>
      <c r="P44" s="8">
        <f>SUM(Table325[[#This Row],[65]:[74]])</f>
        <v>745</v>
      </c>
      <c r="Q44" s="8">
        <f>SUM(Table325[[#This Row],[75]:[84]])</f>
        <v>649</v>
      </c>
      <c r="R44" s="9">
        <f>SUM(Table325[[#This Row],[5]:[9]])</f>
        <v>264</v>
      </c>
      <c r="S44" s="8">
        <f>SUM(Table325[[#This Row],[10]:[14]])</f>
        <v>269</v>
      </c>
      <c r="T44" s="8">
        <f>SUM(Table325[[#This Row],[15]:[19]])</f>
        <v>261</v>
      </c>
      <c r="U44" s="8">
        <f>SUM(Table325[[#This Row],[20]:[24]])</f>
        <v>181</v>
      </c>
      <c r="V44" s="8">
        <f>SUM(Table325[[#This Row],[25]:[29]])</f>
        <v>218</v>
      </c>
      <c r="W44" s="8">
        <f>SUM(Table325[[#This Row],[30]:[34]])</f>
        <v>242</v>
      </c>
      <c r="X44" s="8">
        <f>SUM(Table325[[#This Row],[35]:[39]])</f>
        <v>221</v>
      </c>
      <c r="Y44" s="8">
        <f>SUM(Table325[[#This Row],[40]:[44]])</f>
        <v>284</v>
      </c>
      <c r="Z44" s="8">
        <f>SUM(Table325[[#This Row],[45]:[49]])</f>
        <v>222</v>
      </c>
      <c r="AA44" s="8">
        <f>SUM(Table325[[#This Row],[50]:[54]])</f>
        <v>319</v>
      </c>
      <c r="AB44" s="8">
        <f>SUM(Table325[[#This Row],[55]:[59]])</f>
        <v>385</v>
      </c>
      <c r="AC44" s="8">
        <f>SUM(Table325[[#This Row],[60]:[64]])</f>
        <v>431</v>
      </c>
      <c r="AD44" s="8">
        <f>SUM(Table325[[#This Row],[65]:[69]])</f>
        <v>357</v>
      </c>
      <c r="AE44" s="8">
        <f>SUM(Table325[[#This Row],[70]:[74]])</f>
        <v>388</v>
      </c>
      <c r="AF44" s="8">
        <f>SUM(Table325[[#This Row],[75]:[79]])</f>
        <v>362</v>
      </c>
      <c r="AG44" s="8">
        <f>SUM(Table325[[#This Row],[80]:[84]])</f>
        <v>287</v>
      </c>
      <c r="AH44" s="8">
        <f>SUM(Table325[[#This Row],[85]:[89]])</f>
        <v>156</v>
      </c>
      <c r="AI44" s="8">
        <f>Table325[[#This Row],[90]]</f>
        <v>138</v>
      </c>
      <c r="AJ44" s="9">
        <v>29</v>
      </c>
      <c r="AK44" s="8">
        <v>38</v>
      </c>
      <c r="AL44" s="8">
        <v>38</v>
      </c>
      <c r="AM44" s="8">
        <v>41</v>
      </c>
      <c r="AN44" s="8">
        <v>41</v>
      </c>
      <c r="AO44" s="8">
        <v>48</v>
      </c>
      <c r="AP44" s="8">
        <v>54</v>
      </c>
      <c r="AQ44" s="8">
        <v>49</v>
      </c>
      <c r="AR44" s="8">
        <v>53</v>
      </c>
      <c r="AS44" s="8">
        <v>60</v>
      </c>
      <c r="AT44" s="8">
        <v>52</v>
      </c>
      <c r="AU44" s="8">
        <v>54</v>
      </c>
      <c r="AV44" s="8">
        <v>55</v>
      </c>
      <c r="AW44" s="8">
        <v>56</v>
      </c>
      <c r="AX44" s="8">
        <v>52</v>
      </c>
      <c r="AY44" s="8">
        <v>59</v>
      </c>
      <c r="AZ44" s="8">
        <v>53</v>
      </c>
      <c r="BA44" s="8">
        <v>48</v>
      </c>
      <c r="BB44" s="8">
        <v>60</v>
      </c>
      <c r="BC44" s="8">
        <v>41</v>
      </c>
      <c r="BD44" s="8">
        <v>40</v>
      </c>
      <c r="BE44" s="8">
        <v>43</v>
      </c>
      <c r="BF44" s="8">
        <v>36</v>
      </c>
      <c r="BG44" s="8">
        <v>37</v>
      </c>
      <c r="BH44" s="8">
        <v>25</v>
      </c>
      <c r="BI44" s="8">
        <v>48</v>
      </c>
      <c r="BJ44" s="8">
        <v>45</v>
      </c>
      <c r="BK44" s="8">
        <v>39</v>
      </c>
      <c r="BL44" s="8">
        <v>42</v>
      </c>
      <c r="BM44" s="8">
        <v>44</v>
      </c>
      <c r="BN44" s="8">
        <v>47</v>
      </c>
      <c r="BO44" s="8">
        <v>53</v>
      </c>
      <c r="BP44" s="8">
        <v>42</v>
      </c>
      <c r="BQ44" s="8">
        <v>47</v>
      </c>
      <c r="BR44" s="8">
        <v>53</v>
      </c>
      <c r="BS44" s="8">
        <v>42</v>
      </c>
      <c r="BT44" s="8">
        <v>47</v>
      </c>
      <c r="BU44" s="8">
        <v>48</v>
      </c>
      <c r="BV44" s="8">
        <v>41</v>
      </c>
      <c r="BW44" s="8">
        <v>43</v>
      </c>
      <c r="BX44" s="8">
        <v>54</v>
      </c>
      <c r="BY44" s="8">
        <v>57</v>
      </c>
      <c r="BZ44" s="8">
        <v>47</v>
      </c>
      <c r="CA44" s="8">
        <v>63</v>
      </c>
      <c r="CB44" s="8">
        <v>63</v>
      </c>
      <c r="CC44" s="8">
        <v>40</v>
      </c>
      <c r="CD44" s="8">
        <v>43</v>
      </c>
      <c r="CE44" s="8">
        <v>43</v>
      </c>
      <c r="CF44" s="8">
        <v>51</v>
      </c>
      <c r="CG44" s="8">
        <v>45</v>
      </c>
      <c r="CH44" s="8">
        <v>51</v>
      </c>
      <c r="CI44" s="8">
        <v>55</v>
      </c>
      <c r="CJ44" s="8">
        <v>69</v>
      </c>
      <c r="CK44" s="8">
        <v>75</v>
      </c>
      <c r="CL44" s="8">
        <v>69</v>
      </c>
      <c r="CM44" s="8">
        <v>73</v>
      </c>
      <c r="CN44" s="8">
        <v>78</v>
      </c>
      <c r="CO44" s="8">
        <v>72</v>
      </c>
      <c r="CP44" s="8">
        <v>73</v>
      </c>
      <c r="CQ44" s="8">
        <v>89</v>
      </c>
      <c r="CR44" s="8">
        <v>84</v>
      </c>
      <c r="CS44" s="8">
        <v>86</v>
      </c>
      <c r="CT44" s="8">
        <v>95</v>
      </c>
      <c r="CU44" s="8">
        <v>88</v>
      </c>
      <c r="CV44" s="8">
        <v>78</v>
      </c>
      <c r="CW44" s="8">
        <v>78</v>
      </c>
      <c r="CX44" s="8">
        <v>81</v>
      </c>
      <c r="CY44" s="8">
        <v>60</v>
      </c>
      <c r="CZ44" s="8">
        <v>65</v>
      </c>
      <c r="DA44" s="8">
        <v>73</v>
      </c>
      <c r="DB44" s="8">
        <v>67</v>
      </c>
      <c r="DC44" s="8">
        <v>78</v>
      </c>
      <c r="DD44" s="8">
        <v>74</v>
      </c>
      <c r="DE44" s="8">
        <v>97</v>
      </c>
      <c r="DF44" s="8">
        <v>72</v>
      </c>
      <c r="DG44" s="8">
        <v>89</v>
      </c>
      <c r="DH44" s="8">
        <v>83</v>
      </c>
      <c r="DI44" s="8">
        <v>80</v>
      </c>
      <c r="DJ44" s="8">
        <v>63</v>
      </c>
      <c r="DK44" s="8">
        <v>47</v>
      </c>
      <c r="DL44" s="8">
        <v>51</v>
      </c>
      <c r="DM44" s="8">
        <v>51</v>
      </c>
      <c r="DN44" s="8">
        <v>63</v>
      </c>
      <c r="DO44" s="8">
        <v>56</v>
      </c>
      <c r="DP44" s="8">
        <v>66</v>
      </c>
      <c r="DQ44" s="8">
        <v>37</v>
      </c>
      <c r="DR44" s="8">
        <v>29</v>
      </c>
      <c r="DS44" s="8">
        <v>30</v>
      </c>
      <c r="DT44" s="8">
        <v>37</v>
      </c>
      <c r="DU44" s="8">
        <v>23</v>
      </c>
      <c r="DV44" s="8">
        <v>138</v>
      </c>
      <c r="DW44" s="8">
        <f t="shared" si="0"/>
        <v>2705</v>
      </c>
      <c r="DX44" s="8">
        <f t="shared" si="1"/>
        <v>282</v>
      </c>
      <c r="DY44" s="8">
        <f t="shared" si="2"/>
        <v>1187</v>
      </c>
      <c r="DZ44" s="8">
        <f t="shared" si="3"/>
        <v>1135</v>
      </c>
    </row>
    <row r="45" spans="1:130" x14ac:dyDescent="0.2">
      <c r="A45" t="s">
        <v>210</v>
      </c>
      <c r="B45" t="s">
        <v>219</v>
      </c>
      <c r="C45" t="s">
        <v>220</v>
      </c>
      <c r="D45" s="8">
        <f>SUM(Table325[[#This Row],[0]:[90]])</f>
        <v>11277</v>
      </c>
      <c r="E45" s="9">
        <f>SUM(Table325[[#This Row],[0]:[15]])</f>
        <v>1473</v>
      </c>
      <c r="F45" s="8">
        <f>SUM(Table325[[#This Row],[16]:[64]])</f>
        <v>6816</v>
      </c>
      <c r="G45" s="8">
        <f>SUM(Table325[[#This Row],[65]:[90]])</f>
        <v>2988</v>
      </c>
      <c r="H45" s="8">
        <f>SUM(Table325[[#This Row],[85]:[90]])</f>
        <v>399</v>
      </c>
      <c r="I45" s="9">
        <f>SUM(Table325[[#This Row],[0]:[17]])</f>
        <v>1698</v>
      </c>
      <c r="J45" s="8">
        <f>SUM(Table325[[#This Row],[18]:[64]])</f>
        <v>6591</v>
      </c>
      <c r="K45" s="9">
        <f>SUM(Table325[[#This Row],[0]:[4]])</f>
        <v>368</v>
      </c>
      <c r="L45" s="8">
        <f>SUM(Table325[[#This Row],[5]:[15]])</f>
        <v>1105</v>
      </c>
      <c r="M45" s="8">
        <f>SUM(Table325[[#This Row],[16]:[24]])</f>
        <v>1546</v>
      </c>
      <c r="N45" s="8">
        <f>SUM(Table325[[#This Row],[25]:[49]])</f>
        <v>3260</v>
      </c>
      <c r="O45" s="8">
        <f>SUM(Table325[[#This Row],[50]:[64]])</f>
        <v>2010</v>
      </c>
      <c r="P45" s="8">
        <f>SUM(Table325[[#This Row],[65]:[74]])</f>
        <v>1318</v>
      </c>
      <c r="Q45" s="8">
        <f>SUM(Table325[[#This Row],[75]:[84]])</f>
        <v>1271</v>
      </c>
      <c r="R45" s="9">
        <f>SUM(Table325[[#This Row],[5]:[9]])</f>
        <v>482</v>
      </c>
      <c r="S45" s="8">
        <f>SUM(Table325[[#This Row],[10]:[14]])</f>
        <v>511</v>
      </c>
      <c r="T45" s="8">
        <f>SUM(Table325[[#This Row],[15]:[19]])</f>
        <v>600</v>
      </c>
      <c r="U45" s="8">
        <f>SUM(Table325[[#This Row],[20]:[24]])</f>
        <v>1058</v>
      </c>
      <c r="V45" s="8">
        <f>SUM(Table325[[#This Row],[25]:[29]])</f>
        <v>659</v>
      </c>
      <c r="W45" s="8">
        <f>SUM(Table325[[#This Row],[30]:[34]])</f>
        <v>646</v>
      </c>
      <c r="X45" s="8">
        <f>SUM(Table325[[#This Row],[35]:[39]])</f>
        <v>705</v>
      </c>
      <c r="Y45" s="8">
        <f>SUM(Table325[[#This Row],[40]:[44]])</f>
        <v>692</v>
      </c>
      <c r="Z45" s="8">
        <f>SUM(Table325[[#This Row],[45]:[49]])</f>
        <v>558</v>
      </c>
      <c r="AA45" s="8">
        <f>SUM(Table325[[#This Row],[50]:[54]])</f>
        <v>703</v>
      </c>
      <c r="AB45" s="8">
        <f>SUM(Table325[[#This Row],[55]:[59]])</f>
        <v>666</v>
      </c>
      <c r="AC45" s="8">
        <f>SUM(Table325[[#This Row],[60]:[64]])</f>
        <v>641</v>
      </c>
      <c r="AD45" s="8">
        <f>SUM(Table325[[#This Row],[65]:[69]])</f>
        <v>672</v>
      </c>
      <c r="AE45" s="8">
        <f>SUM(Table325[[#This Row],[70]:[74]])</f>
        <v>646</v>
      </c>
      <c r="AF45" s="8">
        <f>SUM(Table325[[#This Row],[75]:[79]])</f>
        <v>752</v>
      </c>
      <c r="AG45" s="8">
        <f>SUM(Table325[[#This Row],[80]:[84]])</f>
        <v>519</v>
      </c>
      <c r="AH45" s="8">
        <f>SUM(Table325[[#This Row],[85]:[89]])</f>
        <v>277</v>
      </c>
      <c r="AI45" s="8">
        <f>Table325[[#This Row],[90]]</f>
        <v>122</v>
      </c>
      <c r="AJ45" s="9">
        <v>72</v>
      </c>
      <c r="AK45" s="8">
        <v>67</v>
      </c>
      <c r="AL45" s="8">
        <v>84</v>
      </c>
      <c r="AM45" s="8">
        <v>71</v>
      </c>
      <c r="AN45" s="8">
        <v>74</v>
      </c>
      <c r="AO45" s="8">
        <v>80</v>
      </c>
      <c r="AP45" s="8">
        <v>90</v>
      </c>
      <c r="AQ45" s="8">
        <v>100</v>
      </c>
      <c r="AR45" s="8">
        <v>104</v>
      </c>
      <c r="AS45" s="8">
        <v>108</v>
      </c>
      <c r="AT45" s="8">
        <v>89</v>
      </c>
      <c r="AU45" s="8">
        <v>110</v>
      </c>
      <c r="AV45" s="8">
        <v>97</v>
      </c>
      <c r="AW45" s="8">
        <v>102</v>
      </c>
      <c r="AX45" s="8">
        <v>113</v>
      </c>
      <c r="AY45" s="8">
        <v>112</v>
      </c>
      <c r="AZ45" s="8">
        <v>118</v>
      </c>
      <c r="BA45" s="8">
        <v>107</v>
      </c>
      <c r="BB45" s="8">
        <v>122</v>
      </c>
      <c r="BC45" s="8">
        <v>141</v>
      </c>
      <c r="BD45" s="8">
        <v>230</v>
      </c>
      <c r="BE45" s="8">
        <v>252</v>
      </c>
      <c r="BF45" s="8">
        <v>206</v>
      </c>
      <c r="BG45" s="8">
        <v>202</v>
      </c>
      <c r="BH45" s="8">
        <v>168</v>
      </c>
      <c r="BI45" s="8">
        <v>114</v>
      </c>
      <c r="BJ45" s="8">
        <v>139</v>
      </c>
      <c r="BK45" s="8">
        <v>146</v>
      </c>
      <c r="BL45" s="8">
        <v>124</v>
      </c>
      <c r="BM45" s="8">
        <v>136</v>
      </c>
      <c r="BN45" s="8">
        <v>127</v>
      </c>
      <c r="BO45" s="8">
        <v>123</v>
      </c>
      <c r="BP45" s="8">
        <v>122</v>
      </c>
      <c r="BQ45" s="8">
        <v>143</v>
      </c>
      <c r="BR45" s="8">
        <v>131</v>
      </c>
      <c r="BS45" s="8">
        <v>138</v>
      </c>
      <c r="BT45" s="8">
        <v>138</v>
      </c>
      <c r="BU45" s="8">
        <v>141</v>
      </c>
      <c r="BV45" s="8">
        <v>141</v>
      </c>
      <c r="BW45" s="8">
        <v>147</v>
      </c>
      <c r="BX45" s="8">
        <v>135</v>
      </c>
      <c r="BY45" s="8">
        <v>132</v>
      </c>
      <c r="BZ45" s="8">
        <v>144</v>
      </c>
      <c r="CA45" s="8">
        <v>153</v>
      </c>
      <c r="CB45" s="8">
        <v>128</v>
      </c>
      <c r="CC45" s="8">
        <v>139</v>
      </c>
      <c r="CD45" s="8">
        <v>108</v>
      </c>
      <c r="CE45" s="8">
        <v>102</v>
      </c>
      <c r="CF45" s="8">
        <v>106</v>
      </c>
      <c r="CG45" s="8">
        <v>103</v>
      </c>
      <c r="CH45" s="8">
        <v>113</v>
      </c>
      <c r="CI45" s="8">
        <v>143</v>
      </c>
      <c r="CJ45" s="8">
        <v>160</v>
      </c>
      <c r="CK45" s="8">
        <v>137</v>
      </c>
      <c r="CL45" s="8">
        <v>150</v>
      </c>
      <c r="CM45" s="8">
        <v>122</v>
      </c>
      <c r="CN45" s="8">
        <v>137</v>
      </c>
      <c r="CO45" s="8">
        <v>131</v>
      </c>
      <c r="CP45" s="8">
        <v>148</v>
      </c>
      <c r="CQ45" s="8">
        <v>128</v>
      </c>
      <c r="CR45" s="8">
        <v>125</v>
      </c>
      <c r="CS45" s="8">
        <v>100</v>
      </c>
      <c r="CT45" s="8">
        <v>159</v>
      </c>
      <c r="CU45" s="8">
        <v>124</v>
      </c>
      <c r="CV45" s="8">
        <v>133</v>
      </c>
      <c r="CW45" s="8">
        <v>119</v>
      </c>
      <c r="CX45" s="8">
        <v>139</v>
      </c>
      <c r="CY45" s="8">
        <v>139</v>
      </c>
      <c r="CZ45" s="8">
        <v>147</v>
      </c>
      <c r="DA45" s="8">
        <v>128</v>
      </c>
      <c r="DB45" s="8">
        <v>112</v>
      </c>
      <c r="DC45" s="8">
        <v>131</v>
      </c>
      <c r="DD45" s="8">
        <v>127</v>
      </c>
      <c r="DE45" s="8">
        <v>125</v>
      </c>
      <c r="DF45" s="8">
        <v>151</v>
      </c>
      <c r="DG45" s="8">
        <v>151</v>
      </c>
      <c r="DH45" s="8">
        <v>149</v>
      </c>
      <c r="DI45" s="8">
        <v>199</v>
      </c>
      <c r="DJ45" s="8">
        <v>122</v>
      </c>
      <c r="DK45" s="8">
        <v>131</v>
      </c>
      <c r="DL45" s="8">
        <v>129</v>
      </c>
      <c r="DM45" s="8">
        <v>124</v>
      </c>
      <c r="DN45" s="8">
        <v>82</v>
      </c>
      <c r="DO45" s="8">
        <v>103</v>
      </c>
      <c r="DP45" s="8">
        <v>81</v>
      </c>
      <c r="DQ45" s="8">
        <v>69</v>
      </c>
      <c r="DR45" s="8">
        <v>60</v>
      </c>
      <c r="DS45" s="8">
        <v>71</v>
      </c>
      <c r="DT45" s="8">
        <v>42</v>
      </c>
      <c r="DU45" s="8">
        <v>35</v>
      </c>
      <c r="DV45" s="8">
        <v>122</v>
      </c>
      <c r="DW45" s="8">
        <f t="shared" si="0"/>
        <v>6816</v>
      </c>
      <c r="DX45" s="8">
        <f t="shared" si="1"/>
        <v>1321</v>
      </c>
      <c r="DY45" s="8">
        <f t="shared" si="2"/>
        <v>3260</v>
      </c>
      <c r="DZ45" s="8">
        <f t="shared" si="3"/>
        <v>2010</v>
      </c>
    </row>
    <row r="46" spans="1:130" x14ac:dyDescent="0.2">
      <c r="A46" t="s">
        <v>210</v>
      </c>
      <c r="B46" t="s">
        <v>221</v>
      </c>
      <c r="C46" t="s">
        <v>222</v>
      </c>
      <c r="D46" s="8">
        <f>SUM(Table325[[#This Row],[0]:[90]])</f>
        <v>10391</v>
      </c>
      <c r="E46" s="9">
        <f>SUM(Table325[[#This Row],[0]:[15]])</f>
        <v>1679</v>
      </c>
      <c r="F46" s="8">
        <f>SUM(Table325[[#This Row],[16]:[64]])</f>
        <v>6325</v>
      </c>
      <c r="G46" s="8">
        <f>SUM(Table325[[#This Row],[65]:[90]])</f>
        <v>2387</v>
      </c>
      <c r="H46" s="8">
        <f>SUM(Table325[[#This Row],[85]:[90]])</f>
        <v>285</v>
      </c>
      <c r="I46" s="9">
        <f>SUM(Table325[[#This Row],[0]:[17]])</f>
        <v>1918</v>
      </c>
      <c r="J46" s="8">
        <f>SUM(Table325[[#This Row],[18]:[64]])</f>
        <v>6086</v>
      </c>
      <c r="K46" s="9">
        <f>SUM(Table325[[#This Row],[0]:[4]])</f>
        <v>455</v>
      </c>
      <c r="L46" s="8">
        <f>SUM(Table325[[#This Row],[5]:[15]])</f>
        <v>1224</v>
      </c>
      <c r="M46" s="8">
        <f>SUM(Table325[[#This Row],[16]:[24]])</f>
        <v>959</v>
      </c>
      <c r="N46" s="8">
        <f>SUM(Table325[[#This Row],[25]:[49]])</f>
        <v>3080</v>
      </c>
      <c r="O46" s="8">
        <f>SUM(Table325[[#This Row],[50]:[64]])</f>
        <v>2286</v>
      </c>
      <c r="P46" s="8">
        <f>SUM(Table325[[#This Row],[65]:[74]])</f>
        <v>1303</v>
      </c>
      <c r="Q46" s="8">
        <f>SUM(Table325[[#This Row],[75]:[84]])</f>
        <v>799</v>
      </c>
      <c r="R46" s="9">
        <f>SUM(Table325[[#This Row],[5]:[9]])</f>
        <v>582</v>
      </c>
      <c r="S46" s="8">
        <f>SUM(Table325[[#This Row],[10]:[14]])</f>
        <v>525</v>
      </c>
      <c r="T46" s="8">
        <f>SUM(Table325[[#This Row],[15]:[19]])</f>
        <v>555</v>
      </c>
      <c r="U46" s="8">
        <f>SUM(Table325[[#This Row],[20]:[24]])</f>
        <v>521</v>
      </c>
      <c r="V46" s="8">
        <f>SUM(Table325[[#This Row],[25]:[29]])</f>
        <v>565</v>
      </c>
      <c r="W46" s="8">
        <f>SUM(Table325[[#This Row],[30]:[34]])</f>
        <v>608</v>
      </c>
      <c r="X46" s="8">
        <f>SUM(Table325[[#This Row],[35]:[39]])</f>
        <v>624</v>
      </c>
      <c r="Y46" s="8">
        <f>SUM(Table325[[#This Row],[40]:[44]])</f>
        <v>691</v>
      </c>
      <c r="Z46" s="8">
        <f>SUM(Table325[[#This Row],[45]:[49]])</f>
        <v>592</v>
      </c>
      <c r="AA46" s="8">
        <f>SUM(Table325[[#This Row],[50]:[54]])</f>
        <v>691</v>
      </c>
      <c r="AB46" s="8">
        <f>SUM(Table325[[#This Row],[55]:[59]])</f>
        <v>829</v>
      </c>
      <c r="AC46" s="8">
        <f>SUM(Table325[[#This Row],[60]:[64]])</f>
        <v>766</v>
      </c>
      <c r="AD46" s="8">
        <f>SUM(Table325[[#This Row],[65]:[69]])</f>
        <v>699</v>
      </c>
      <c r="AE46" s="8">
        <f>SUM(Table325[[#This Row],[70]:[74]])</f>
        <v>604</v>
      </c>
      <c r="AF46" s="8">
        <f>SUM(Table325[[#This Row],[75]:[79]])</f>
        <v>494</v>
      </c>
      <c r="AG46" s="8">
        <f>SUM(Table325[[#This Row],[80]:[84]])</f>
        <v>305</v>
      </c>
      <c r="AH46" s="8">
        <f>SUM(Table325[[#This Row],[85]:[89]])</f>
        <v>210</v>
      </c>
      <c r="AI46" s="8">
        <f>Table325[[#This Row],[90]]</f>
        <v>75</v>
      </c>
      <c r="AJ46" s="9">
        <v>69</v>
      </c>
      <c r="AK46" s="8">
        <v>84</v>
      </c>
      <c r="AL46" s="8">
        <v>108</v>
      </c>
      <c r="AM46" s="8">
        <v>102</v>
      </c>
      <c r="AN46" s="8">
        <v>92</v>
      </c>
      <c r="AO46" s="8">
        <v>93</v>
      </c>
      <c r="AP46" s="8">
        <v>121</v>
      </c>
      <c r="AQ46" s="8">
        <v>114</v>
      </c>
      <c r="AR46" s="8">
        <v>126</v>
      </c>
      <c r="AS46" s="8">
        <v>128</v>
      </c>
      <c r="AT46" s="8">
        <v>100</v>
      </c>
      <c r="AU46" s="8">
        <v>91</v>
      </c>
      <c r="AV46" s="8">
        <v>99</v>
      </c>
      <c r="AW46" s="8">
        <v>123</v>
      </c>
      <c r="AX46" s="8">
        <v>112</v>
      </c>
      <c r="AY46" s="8">
        <v>117</v>
      </c>
      <c r="AZ46" s="8">
        <v>109</v>
      </c>
      <c r="BA46" s="8">
        <v>130</v>
      </c>
      <c r="BB46" s="8">
        <v>112</v>
      </c>
      <c r="BC46" s="8">
        <v>87</v>
      </c>
      <c r="BD46" s="8">
        <v>121</v>
      </c>
      <c r="BE46" s="8">
        <v>124</v>
      </c>
      <c r="BF46" s="8">
        <v>90</v>
      </c>
      <c r="BG46" s="8">
        <v>92</v>
      </c>
      <c r="BH46" s="8">
        <v>94</v>
      </c>
      <c r="BI46" s="8">
        <v>105</v>
      </c>
      <c r="BJ46" s="8">
        <v>119</v>
      </c>
      <c r="BK46" s="8">
        <v>125</v>
      </c>
      <c r="BL46" s="8">
        <v>116</v>
      </c>
      <c r="BM46" s="8">
        <v>100</v>
      </c>
      <c r="BN46" s="8">
        <v>99</v>
      </c>
      <c r="BO46" s="8">
        <v>117</v>
      </c>
      <c r="BP46" s="8">
        <v>128</v>
      </c>
      <c r="BQ46" s="8">
        <v>132</v>
      </c>
      <c r="BR46" s="8">
        <v>132</v>
      </c>
      <c r="BS46" s="8">
        <v>120</v>
      </c>
      <c r="BT46" s="8">
        <v>104</v>
      </c>
      <c r="BU46" s="8">
        <v>126</v>
      </c>
      <c r="BV46" s="8">
        <v>130</v>
      </c>
      <c r="BW46" s="8">
        <v>144</v>
      </c>
      <c r="BX46" s="8">
        <v>134</v>
      </c>
      <c r="BY46" s="8">
        <v>140</v>
      </c>
      <c r="BZ46" s="8">
        <v>137</v>
      </c>
      <c r="CA46" s="8">
        <v>147</v>
      </c>
      <c r="CB46" s="8">
        <v>133</v>
      </c>
      <c r="CC46" s="8">
        <v>123</v>
      </c>
      <c r="CD46" s="8">
        <v>121</v>
      </c>
      <c r="CE46" s="8">
        <v>101</v>
      </c>
      <c r="CF46" s="8">
        <v>121</v>
      </c>
      <c r="CG46" s="8">
        <v>126</v>
      </c>
      <c r="CH46" s="8">
        <v>125</v>
      </c>
      <c r="CI46" s="8">
        <v>132</v>
      </c>
      <c r="CJ46" s="8">
        <v>147</v>
      </c>
      <c r="CK46" s="8">
        <v>162</v>
      </c>
      <c r="CL46" s="8">
        <v>125</v>
      </c>
      <c r="CM46" s="8">
        <v>178</v>
      </c>
      <c r="CN46" s="8">
        <v>150</v>
      </c>
      <c r="CO46" s="8">
        <v>173</v>
      </c>
      <c r="CP46" s="8">
        <v>161</v>
      </c>
      <c r="CQ46" s="8">
        <v>167</v>
      </c>
      <c r="CR46" s="8">
        <v>152</v>
      </c>
      <c r="CS46" s="8">
        <v>166</v>
      </c>
      <c r="CT46" s="8">
        <v>160</v>
      </c>
      <c r="CU46" s="8">
        <v>162</v>
      </c>
      <c r="CV46" s="8">
        <v>126</v>
      </c>
      <c r="CW46" s="8">
        <v>167</v>
      </c>
      <c r="CX46" s="8">
        <v>127</v>
      </c>
      <c r="CY46" s="8">
        <v>152</v>
      </c>
      <c r="CZ46" s="8">
        <v>115</v>
      </c>
      <c r="DA46" s="8">
        <v>138</v>
      </c>
      <c r="DB46" s="8">
        <v>129</v>
      </c>
      <c r="DC46" s="8">
        <v>116</v>
      </c>
      <c r="DD46" s="8">
        <v>129</v>
      </c>
      <c r="DE46" s="8">
        <v>109</v>
      </c>
      <c r="DF46" s="8">
        <v>121</v>
      </c>
      <c r="DG46" s="8">
        <v>113</v>
      </c>
      <c r="DH46" s="8">
        <v>84</v>
      </c>
      <c r="DI46" s="8">
        <v>121</v>
      </c>
      <c r="DJ46" s="8">
        <v>97</v>
      </c>
      <c r="DK46" s="8">
        <v>79</v>
      </c>
      <c r="DL46" s="8">
        <v>75</v>
      </c>
      <c r="DM46" s="8">
        <v>66</v>
      </c>
      <c r="DN46" s="8">
        <v>49</v>
      </c>
      <c r="DO46" s="8">
        <v>55</v>
      </c>
      <c r="DP46" s="8">
        <v>60</v>
      </c>
      <c r="DQ46" s="8">
        <v>58</v>
      </c>
      <c r="DR46" s="8">
        <v>46</v>
      </c>
      <c r="DS46" s="8">
        <v>35</v>
      </c>
      <c r="DT46" s="8">
        <v>33</v>
      </c>
      <c r="DU46" s="8">
        <v>38</v>
      </c>
      <c r="DV46" s="8">
        <v>75</v>
      </c>
      <c r="DW46" s="8">
        <f t="shared" si="0"/>
        <v>6325</v>
      </c>
      <c r="DX46" s="8">
        <f t="shared" si="1"/>
        <v>720</v>
      </c>
      <c r="DY46" s="8">
        <f t="shared" si="2"/>
        <v>3080</v>
      </c>
      <c r="DZ46" s="8">
        <f t="shared" si="3"/>
        <v>2286</v>
      </c>
    </row>
    <row r="47" spans="1:130" x14ac:dyDescent="0.2">
      <c r="A47" t="s">
        <v>210</v>
      </c>
      <c r="B47" t="s">
        <v>223</v>
      </c>
      <c r="C47" t="s">
        <v>164</v>
      </c>
      <c r="D47" s="8">
        <f>SUM(Table325[[#This Row],[0]:[90]])</f>
        <v>17116</v>
      </c>
      <c r="E47" s="9">
        <f>SUM(Table325[[#This Row],[0]:[15]])</f>
        <v>3032</v>
      </c>
      <c r="F47" s="8">
        <f>SUM(Table325[[#This Row],[16]:[64]])</f>
        <v>10274</v>
      </c>
      <c r="G47" s="8">
        <f>SUM(Table325[[#This Row],[65]:[90]])</f>
        <v>3810</v>
      </c>
      <c r="H47" s="8">
        <f>SUM(Table325[[#This Row],[85]:[90]])</f>
        <v>596</v>
      </c>
      <c r="I47" s="9">
        <f>SUM(Table325[[#This Row],[0]:[17]])</f>
        <v>3480</v>
      </c>
      <c r="J47" s="8">
        <f>SUM(Table325[[#This Row],[18]:[64]])</f>
        <v>9826</v>
      </c>
      <c r="K47" s="9">
        <f>SUM(Table325[[#This Row],[0]:[4]])</f>
        <v>809</v>
      </c>
      <c r="L47" s="8">
        <f>SUM(Table325[[#This Row],[5]:[15]])</f>
        <v>2223</v>
      </c>
      <c r="M47" s="8">
        <f>SUM(Table325[[#This Row],[16]:[24]])</f>
        <v>1842</v>
      </c>
      <c r="N47" s="8">
        <f>SUM(Table325[[#This Row],[25]:[49]])</f>
        <v>4899</v>
      </c>
      <c r="O47" s="8">
        <f>SUM(Table325[[#This Row],[50]:[64]])</f>
        <v>3533</v>
      </c>
      <c r="P47" s="8">
        <f>SUM(Table325[[#This Row],[65]:[74]])</f>
        <v>1886</v>
      </c>
      <c r="Q47" s="8">
        <f>SUM(Table325[[#This Row],[75]:[84]])</f>
        <v>1328</v>
      </c>
      <c r="R47" s="9">
        <f>SUM(Table325[[#This Row],[5]:[9]])</f>
        <v>930</v>
      </c>
      <c r="S47" s="8">
        <f>SUM(Table325[[#This Row],[10]:[14]])</f>
        <v>1099</v>
      </c>
      <c r="T47" s="8">
        <f>SUM(Table325[[#This Row],[15]:[19]])</f>
        <v>1081</v>
      </c>
      <c r="U47" s="8">
        <f>SUM(Table325[[#This Row],[20]:[24]])</f>
        <v>955</v>
      </c>
      <c r="V47" s="8">
        <f>SUM(Table325[[#This Row],[25]:[29]])</f>
        <v>1026</v>
      </c>
      <c r="W47" s="8">
        <f>SUM(Table325[[#This Row],[30]:[34]])</f>
        <v>1005</v>
      </c>
      <c r="X47" s="8">
        <f>SUM(Table325[[#This Row],[35]:[39]])</f>
        <v>998</v>
      </c>
      <c r="Y47" s="8">
        <f>SUM(Table325[[#This Row],[40]:[44]])</f>
        <v>906</v>
      </c>
      <c r="Z47" s="8">
        <f>SUM(Table325[[#This Row],[45]:[49]])</f>
        <v>964</v>
      </c>
      <c r="AA47" s="8">
        <f>SUM(Table325[[#This Row],[50]:[54]])</f>
        <v>1097</v>
      </c>
      <c r="AB47" s="8">
        <f>SUM(Table325[[#This Row],[55]:[59]])</f>
        <v>1291</v>
      </c>
      <c r="AC47" s="8">
        <f>SUM(Table325[[#This Row],[60]:[64]])</f>
        <v>1145</v>
      </c>
      <c r="AD47" s="8">
        <f>SUM(Table325[[#This Row],[65]:[69]])</f>
        <v>1018</v>
      </c>
      <c r="AE47" s="8">
        <f>SUM(Table325[[#This Row],[70]:[74]])</f>
        <v>868</v>
      </c>
      <c r="AF47" s="8">
        <f>SUM(Table325[[#This Row],[75]:[79]])</f>
        <v>831</v>
      </c>
      <c r="AG47" s="8">
        <f>SUM(Table325[[#This Row],[80]:[84]])</f>
        <v>497</v>
      </c>
      <c r="AH47" s="8">
        <f>SUM(Table325[[#This Row],[85]:[89]])</f>
        <v>389</v>
      </c>
      <c r="AI47" s="8">
        <f>Table325[[#This Row],[90]]</f>
        <v>207</v>
      </c>
      <c r="AJ47" s="9">
        <v>158</v>
      </c>
      <c r="AK47" s="8">
        <v>137</v>
      </c>
      <c r="AL47" s="8">
        <v>169</v>
      </c>
      <c r="AM47" s="8">
        <v>160</v>
      </c>
      <c r="AN47" s="8">
        <v>185</v>
      </c>
      <c r="AO47" s="8">
        <v>191</v>
      </c>
      <c r="AP47" s="8">
        <v>194</v>
      </c>
      <c r="AQ47" s="8">
        <v>188</v>
      </c>
      <c r="AR47" s="8">
        <v>174</v>
      </c>
      <c r="AS47" s="8">
        <v>183</v>
      </c>
      <c r="AT47" s="8">
        <v>227</v>
      </c>
      <c r="AU47" s="8">
        <v>223</v>
      </c>
      <c r="AV47" s="8">
        <v>214</v>
      </c>
      <c r="AW47" s="8">
        <v>236</v>
      </c>
      <c r="AX47" s="8">
        <v>199</v>
      </c>
      <c r="AY47" s="8">
        <v>194</v>
      </c>
      <c r="AZ47" s="8">
        <v>222</v>
      </c>
      <c r="BA47" s="8">
        <v>226</v>
      </c>
      <c r="BB47" s="8">
        <v>239</v>
      </c>
      <c r="BC47" s="8">
        <v>200</v>
      </c>
      <c r="BD47" s="8">
        <v>238</v>
      </c>
      <c r="BE47" s="8">
        <v>245</v>
      </c>
      <c r="BF47" s="8">
        <v>172</v>
      </c>
      <c r="BG47" s="8">
        <v>158</v>
      </c>
      <c r="BH47" s="8">
        <v>142</v>
      </c>
      <c r="BI47" s="8">
        <v>219</v>
      </c>
      <c r="BJ47" s="8">
        <v>184</v>
      </c>
      <c r="BK47" s="8">
        <v>218</v>
      </c>
      <c r="BL47" s="8">
        <v>204</v>
      </c>
      <c r="BM47" s="8">
        <v>201</v>
      </c>
      <c r="BN47" s="8">
        <v>199</v>
      </c>
      <c r="BO47" s="8">
        <v>201</v>
      </c>
      <c r="BP47" s="8">
        <v>193</v>
      </c>
      <c r="BQ47" s="8">
        <v>210</v>
      </c>
      <c r="BR47" s="8">
        <v>202</v>
      </c>
      <c r="BS47" s="8">
        <v>196</v>
      </c>
      <c r="BT47" s="8">
        <v>208</v>
      </c>
      <c r="BU47" s="8">
        <v>199</v>
      </c>
      <c r="BV47" s="8">
        <v>201</v>
      </c>
      <c r="BW47" s="8">
        <v>194</v>
      </c>
      <c r="BX47" s="8">
        <v>163</v>
      </c>
      <c r="BY47" s="8">
        <v>184</v>
      </c>
      <c r="BZ47" s="8">
        <v>184</v>
      </c>
      <c r="CA47" s="8">
        <v>191</v>
      </c>
      <c r="CB47" s="8">
        <v>184</v>
      </c>
      <c r="CC47" s="8">
        <v>219</v>
      </c>
      <c r="CD47" s="8">
        <v>186</v>
      </c>
      <c r="CE47" s="8">
        <v>175</v>
      </c>
      <c r="CF47" s="8">
        <v>182</v>
      </c>
      <c r="CG47" s="8">
        <v>202</v>
      </c>
      <c r="CH47" s="8">
        <v>200</v>
      </c>
      <c r="CI47" s="8">
        <v>191</v>
      </c>
      <c r="CJ47" s="8">
        <v>219</v>
      </c>
      <c r="CK47" s="8">
        <v>250</v>
      </c>
      <c r="CL47" s="8">
        <v>237</v>
      </c>
      <c r="CM47" s="8">
        <v>246</v>
      </c>
      <c r="CN47" s="8">
        <v>286</v>
      </c>
      <c r="CO47" s="8">
        <v>226</v>
      </c>
      <c r="CP47" s="8">
        <v>280</v>
      </c>
      <c r="CQ47" s="8">
        <v>253</v>
      </c>
      <c r="CR47" s="8">
        <v>231</v>
      </c>
      <c r="CS47" s="8">
        <v>241</v>
      </c>
      <c r="CT47" s="8">
        <v>244</v>
      </c>
      <c r="CU47" s="8">
        <v>233</v>
      </c>
      <c r="CV47" s="8">
        <v>196</v>
      </c>
      <c r="CW47" s="8">
        <v>231</v>
      </c>
      <c r="CX47" s="8">
        <v>198</v>
      </c>
      <c r="CY47" s="8">
        <v>195</v>
      </c>
      <c r="CZ47" s="8">
        <v>208</v>
      </c>
      <c r="DA47" s="8">
        <v>186</v>
      </c>
      <c r="DB47" s="8">
        <v>157</v>
      </c>
      <c r="DC47" s="8">
        <v>187</v>
      </c>
      <c r="DD47" s="8">
        <v>172</v>
      </c>
      <c r="DE47" s="8">
        <v>168</v>
      </c>
      <c r="DF47" s="8">
        <v>184</v>
      </c>
      <c r="DG47" s="8">
        <v>183</v>
      </c>
      <c r="DH47" s="8">
        <v>193</v>
      </c>
      <c r="DI47" s="8">
        <v>195</v>
      </c>
      <c r="DJ47" s="8">
        <v>126</v>
      </c>
      <c r="DK47" s="8">
        <v>134</v>
      </c>
      <c r="DL47" s="8">
        <v>121</v>
      </c>
      <c r="DM47" s="8">
        <v>122</v>
      </c>
      <c r="DN47" s="8">
        <v>94</v>
      </c>
      <c r="DO47" s="8">
        <v>90</v>
      </c>
      <c r="DP47" s="8">
        <v>70</v>
      </c>
      <c r="DQ47" s="8">
        <v>101</v>
      </c>
      <c r="DR47" s="8">
        <v>82</v>
      </c>
      <c r="DS47" s="8">
        <v>81</v>
      </c>
      <c r="DT47" s="8">
        <v>59</v>
      </c>
      <c r="DU47" s="8">
        <v>66</v>
      </c>
      <c r="DV47" s="8">
        <v>207</v>
      </c>
      <c r="DW47" s="8">
        <f t="shared" si="0"/>
        <v>10274</v>
      </c>
      <c r="DX47" s="8">
        <f t="shared" si="1"/>
        <v>1394</v>
      </c>
      <c r="DY47" s="8">
        <f t="shared" si="2"/>
        <v>4899</v>
      </c>
      <c r="DZ47" s="8">
        <f t="shared" si="3"/>
        <v>3533</v>
      </c>
    </row>
    <row r="48" spans="1:130" x14ac:dyDescent="0.2">
      <c r="A48" t="s">
        <v>210</v>
      </c>
      <c r="B48" t="s">
        <v>224</v>
      </c>
      <c r="C48" t="s">
        <v>225</v>
      </c>
      <c r="D48" s="8">
        <f>SUM(Table325[[#This Row],[0]:[90]])</f>
        <v>5707</v>
      </c>
      <c r="E48" s="9">
        <f>SUM(Table325[[#This Row],[0]:[15]])</f>
        <v>800</v>
      </c>
      <c r="F48" s="8">
        <f>SUM(Table325[[#This Row],[16]:[64]])</f>
        <v>3339</v>
      </c>
      <c r="G48" s="8">
        <f>SUM(Table325[[#This Row],[65]:[90]])</f>
        <v>1568</v>
      </c>
      <c r="H48" s="8">
        <f>SUM(Table325[[#This Row],[85]:[90]])</f>
        <v>200</v>
      </c>
      <c r="I48" s="9">
        <f>SUM(Table325[[#This Row],[0]:[17]])</f>
        <v>903</v>
      </c>
      <c r="J48" s="8">
        <f>SUM(Table325[[#This Row],[18]:[64]])</f>
        <v>3236</v>
      </c>
      <c r="K48" s="9">
        <f>SUM(Table325[[#This Row],[0]:[4]])</f>
        <v>213</v>
      </c>
      <c r="L48" s="8">
        <f>SUM(Table325[[#This Row],[5]:[15]])</f>
        <v>587</v>
      </c>
      <c r="M48" s="8">
        <f>SUM(Table325[[#This Row],[16]:[24]])</f>
        <v>524</v>
      </c>
      <c r="N48" s="8">
        <f>SUM(Table325[[#This Row],[25]:[49]])</f>
        <v>1480</v>
      </c>
      <c r="O48" s="8">
        <f>SUM(Table325[[#This Row],[50]:[64]])</f>
        <v>1335</v>
      </c>
      <c r="P48" s="8">
        <f>SUM(Table325[[#This Row],[65]:[74]])</f>
        <v>842</v>
      </c>
      <c r="Q48" s="8">
        <f>SUM(Table325[[#This Row],[75]:[84]])</f>
        <v>526</v>
      </c>
      <c r="R48" s="9">
        <f>SUM(Table325[[#This Row],[5]:[9]])</f>
        <v>276</v>
      </c>
      <c r="S48" s="8">
        <f>SUM(Table325[[#This Row],[10]:[14]])</f>
        <v>265</v>
      </c>
      <c r="T48" s="8">
        <f>SUM(Table325[[#This Row],[15]:[19]])</f>
        <v>258</v>
      </c>
      <c r="U48" s="8">
        <f>SUM(Table325[[#This Row],[20]:[24]])</f>
        <v>312</v>
      </c>
      <c r="V48" s="8">
        <f>SUM(Table325[[#This Row],[25]:[29]])</f>
        <v>261</v>
      </c>
      <c r="W48" s="8">
        <f>SUM(Table325[[#This Row],[30]:[34]])</f>
        <v>275</v>
      </c>
      <c r="X48" s="8">
        <f>SUM(Table325[[#This Row],[35]:[39]])</f>
        <v>350</v>
      </c>
      <c r="Y48" s="8">
        <f>SUM(Table325[[#This Row],[40]:[44]])</f>
        <v>314</v>
      </c>
      <c r="Z48" s="8">
        <f>SUM(Table325[[#This Row],[45]:[49]])</f>
        <v>280</v>
      </c>
      <c r="AA48" s="8">
        <f>SUM(Table325[[#This Row],[50]:[54]])</f>
        <v>392</v>
      </c>
      <c r="AB48" s="8">
        <f>SUM(Table325[[#This Row],[55]:[59]])</f>
        <v>493</v>
      </c>
      <c r="AC48" s="8">
        <f>SUM(Table325[[#This Row],[60]:[64]])</f>
        <v>450</v>
      </c>
      <c r="AD48" s="8">
        <f>SUM(Table325[[#This Row],[65]:[69]])</f>
        <v>461</v>
      </c>
      <c r="AE48" s="8">
        <f>SUM(Table325[[#This Row],[70]:[74]])</f>
        <v>381</v>
      </c>
      <c r="AF48" s="8">
        <f>SUM(Table325[[#This Row],[75]:[79]])</f>
        <v>339</v>
      </c>
      <c r="AG48" s="8">
        <f>SUM(Table325[[#This Row],[80]:[84]])</f>
        <v>187</v>
      </c>
      <c r="AH48" s="8">
        <f>SUM(Table325[[#This Row],[85]:[89]])</f>
        <v>129</v>
      </c>
      <c r="AI48" s="8">
        <f>Table325[[#This Row],[90]]</f>
        <v>71</v>
      </c>
      <c r="AJ48" s="9">
        <v>49</v>
      </c>
      <c r="AK48" s="8">
        <v>47</v>
      </c>
      <c r="AL48" s="8">
        <v>41</v>
      </c>
      <c r="AM48" s="8">
        <v>40</v>
      </c>
      <c r="AN48" s="8">
        <v>36</v>
      </c>
      <c r="AO48" s="8">
        <v>54</v>
      </c>
      <c r="AP48" s="8">
        <v>57</v>
      </c>
      <c r="AQ48" s="8">
        <v>55</v>
      </c>
      <c r="AR48" s="8">
        <v>64</v>
      </c>
      <c r="AS48" s="8">
        <v>46</v>
      </c>
      <c r="AT48" s="8">
        <v>54</v>
      </c>
      <c r="AU48" s="8">
        <v>61</v>
      </c>
      <c r="AV48" s="8">
        <v>47</v>
      </c>
      <c r="AW48" s="8">
        <v>59</v>
      </c>
      <c r="AX48" s="8">
        <v>44</v>
      </c>
      <c r="AY48" s="8">
        <v>46</v>
      </c>
      <c r="AZ48" s="8">
        <v>53</v>
      </c>
      <c r="BA48" s="8">
        <v>50</v>
      </c>
      <c r="BB48" s="8">
        <v>54</v>
      </c>
      <c r="BC48" s="8">
        <v>55</v>
      </c>
      <c r="BD48" s="8">
        <v>64</v>
      </c>
      <c r="BE48" s="8">
        <v>73</v>
      </c>
      <c r="BF48" s="8">
        <v>63</v>
      </c>
      <c r="BG48" s="8">
        <v>48</v>
      </c>
      <c r="BH48" s="8">
        <v>64</v>
      </c>
      <c r="BI48" s="8">
        <v>62</v>
      </c>
      <c r="BJ48" s="8">
        <v>41</v>
      </c>
      <c r="BK48" s="8">
        <v>58</v>
      </c>
      <c r="BL48" s="8">
        <v>59</v>
      </c>
      <c r="BM48" s="8">
        <v>41</v>
      </c>
      <c r="BN48" s="8">
        <v>58</v>
      </c>
      <c r="BO48" s="8">
        <v>59</v>
      </c>
      <c r="BP48" s="8">
        <v>56</v>
      </c>
      <c r="BQ48" s="8">
        <v>47</v>
      </c>
      <c r="BR48" s="8">
        <v>55</v>
      </c>
      <c r="BS48" s="8">
        <v>68</v>
      </c>
      <c r="BT48" s="8">
        <v>57</v>
      </c>
      <c r="BU48" s="8">
        <v>70</v>
      </c>
      <c r="BV48" s="8">
        <v>86</v>
      </c>
      <c r="BW48" s="8">
        <v>69</v>
      </c>
      <c r="BX48" s="8">
        <v>62</v>
      </c>
      <c r="BY48" s="8">
        <v>67</v>
      </c>
      <c r="BZ48" s="8">
        <v>58</v>
      </c>
      <c r="CA48" s="8">
        <v>61</v>
      </c>
      <c r="CB48" s="8">
        <v>66</v>
      </c>
      <c r="CC48" s="8">
        <v>59</v>
      </c>
      <c r="CD48" s="8">
        <v>54</v>
      </c>
      <c r="CE48" s="8">
        <v>59</v>
      </c>
      <c r="CF48" s="8">
        <v>51</v>
      </c>
      <c r="CG48" s="8">
        <v>57</v>
      </c>
      <c r="CH48" s="8">
        <v>64</v>
      </c>
      <c r="CI48" s="8">
        <v>75</v>
      </c>
      <c r="CJ48" s="8">
        <v>85</v>
      </c>
      <c r="CK48" s="8">
        <v>93</v>
      </c>
      <c r="CL48" s="8">
        <v>75</v>
      </c>
      <c r="CM48" s="8">
        <v>96</v>
      </c>
      <c r="CN48" s="8">
        <v>94</v>
      </c>
      <c r="CO48" s="8">
        <v>100</v>
      </c>
      <c r="CP48" s="8">
        <v>105</v>
      </c>
      <c r="CQ48" s="8">
        <v>98</v>
      </c>
      <c r="CR48" s="8">
        <v>82</v>
      </c>
      <c r="CS48" s="8">
        <v>97</v>
      </c>
      <c r="CT48" s="8">
        <v>94</v>
      </c>
      <c r="CU48" s="8">
        <v>102</v>
      </c>
      <c r="CV48" s="8">
        <v>75</v>
      </c>
      <c r="CW48" s="8">
        <v>112</v>
      </c>
      <c r="CX48" s="8">
        <v>83</v>
      </c>
      <c r="CY48" s="8">
        <v>92</v>
      </c>
      <c r="CZ48" s="8">
        <v>85</v>
      </c>
      <c r="DA48" s="8">
        <v>89</v>
      </c>
      <c r="DB48" s="8">
        <v>94</v>
      </c>
      <c r="DC48" s="8">
        <v>80</v>
      </c>
      <c r="DD48" s="8">
        <v>76</v>
      </c>
      <c r="DE48" s="8">
        <v>79</v>
      </c>
      <c r="DF48" s="8">
        <v>52</v>
      </c>
      <c r="DG48" s="8">
        <v>71</v>
      </c>
      <c r="DH48" s="8">
        <v>90</v>
      </c>
      <c r="DI48" s="8">
        <v>69</v>
      </c>
      <c r="DJ48" s="8">
        <v>51</v>
      </c>
      <c r="DK48" s="8">
        <v>58</v>
      </c>
      <c r="DL48" s="8">
        <v>52</v>
      </c>
      <c r="DM48" s="8">
        <v>36</v>
      </c>
      <c r="DN48" s="8">
        <v>37</v>
      </c>
      <c r="DO48" s="8">
        <v>37</v>
      </c>
      <c r="DP48" s="8">
        <v>25</v>
      </c>
      <c r="DQ48" s="8">
        <v>35</v>
      </c>
      <c r="DR48" s="8">
        <v>23</v>
      </c>
      <c r="DS48" s="8">
        <v>27</v>
      </c>
      <c r="DT48" s="8">
        <v>22</v>
      </c>
      <c r="DU48" s="8">
        <v>22</v>
      </c>
      <c r="DV48" s="8">
        <v>71</v>
      </c>
      <c r="DW48" s="8">
        <f t="shared" si="0"/>
        <v>3339</v>
      </c>
      <c r="DX48" s="8">
        <f t="shared" si="1"/>
        <v>421</v>
      </c>
      <c r="DY48" s="8">
        <f t="shared" si="2"/>
        <v>1480</v>
      </c>
      <c r="DZ48" s="8">
        <f t="shared" si="3"/>
        <v>1335</v>
      </c>
    </row>
    <row r="49" spans="1:130" x14ac:dyDescent="0.2">
      <c r="A49" t="s">
        <v>210</v>
      </c>
      <c r="B49" t="s">
        <v>226</v>
      </c>
      <c r="C49" t="s">
        <v>227</v>
      </c>
      <c r="D49" s="8">
        <f>SUM(Table325[[#This Row],[0]:[90]])</f>
        <v>16479</v>
      </c>
      <c r="E49" s="8">
        <f>SUM(Table325[[#This Row],[0]:[15]])</f>
        <v>2891</v>
      </c>
      <c r="F49" s="8">
        <f>SUM(Table325[[#This Row],[16]:[64]])</f>
        <v>10365</v>
      </c>
      <c r="G49" s="8">
        <f>SUM(Table325[[#This Row],[65]:[90]])</f>
        <v>3223</v>
      </c>
      <c r="H49" s="8">
        <f>SUM(Table325[[#This Row],[85]:[90]])</f>
        <v>358</v>
      </c>
      <c r="I49" s="8">
        <f>SUM(Table325[[#This Row],[0]:[17]])</f>
        <v>3242</v>
      </c>
      <c r="J49" s="8">
        <f>SUM(Table325[[#This Row],[18]:[64]])</f>
        <v>10014</v>
      </c>
      <c r="K49" s="8">
        <f>SUM(Table325[[#This Row],[0]:[4]])</f>
        <v>875</v>
      </c>
      <c r="L49" s="8">
        <f>SUM(Table325[[#This Row],[5]:[15]])</f>
        <v>2016</v>
      </c>
      <c r="M49" s="8">
        <f>SUM(Table325[[#This Row],[16]:[24]])</f>
        <v>1504</v>
      </c>
      <c r="N49" s="8">
        <f>SUM(Table325[[#This Row],[25]:[49]])</f>
        <v>5355</v>
      </c>
      <c r="O49" s="8">
        <f>SUM(Table325[[#This Row],[50]:[64]])</f>
        <v>3506</v>
      </c>
      <c r="P49" s="8">
        <f>SUM(Table325[[#This Row],[65]:[74]])</f>
        <v>1711</v>
      </c>
      <c r="Q49" s="8">
        <f>SUM(Table325[[#This Row],[75]:[84]])</f>
        <v>1154</v>
      </c>
      <c r="R49" s="8">
        <f>SUM(Table325[[#This Row],[5]:[9]])</f>
        <v>909</v>
      </c>
      <c r="S49" s="8">
        <f>SUM(Table325[[#This Row],[10]:[14]])</f>
        <v>938</v>
      </c>
      <c r="T49" s="8">
        <f>SUM(Table325[[#This Row],[15]:[19]])</f>
        <v>826</v>
      </c>
      <c r="U49" s="8">
        <f>SUM(Table325[[#This Row],[20]:[24]])</f>
        <v>847</v>
      </c>
      <c r="V49" s="8">
        <f>SUM(Table325[[#This Row],[25]:[29]])</f>
        <v>1122</v>
      </c>
      <c r="W49" s="8">
        <f>SUM(Table325[[#This Row],[30]:[34]])</f>
        <v>1222</v>
      </c>
      <c r="X49" s="8">
        <f>SUM(Table325[[#This Row],[35]:[39]])</f>
        <v>1124</v>
      </c>
      <c r="Y49" s="8">
        <f>SUM(Table325[[#This Row],[40]:[44]])</f>
        <v>977</v>
      </c>
      <c r="Z49" s="8">
        <f>SUM(Table325[[#This Row],[45]:[49]])</f>
        <v>910</v>
      </c>
      <c r="AA49" s="8">
        <f>SUM(Table325[[#This Row],[50]:[54]])</f>
        <v>1055</v>
      </c>
      <c r="AB49" s="8">
        <f>SUM(Table325[[#This Row],[55]:[59]])</f>
        <v>1196</v>
      </c>
      <c r="AC49" s="8">
        <f>SUM(Table325[[#This Row],[60]:[64]])</f>
        <v>1255</v>
      </c>
      <c r="AD49" s="8">
        <f>SUM(Table325[[#This Row],[65]:[69]])</f>
        <v>879</v>
      </c>
      <c r="AE49" s="8">
        <f>SUM(Table325[[#This Row],[70]:[74]])</f>
        <v>832</v>
      </c>
      <c r="AF49" s="8">
        <f>SUM(Table325[[#This Row],[75]:[79]])</f>
        <v>689</v>
      </c>
      <c r="AG49" s="8">
        <f>SUM(Table325[[#This Row],[80]:[84]])</f>
        <v>465</v>
      </c>
      <c r="AH49" s="8">
        <f>SUM(Table325[[#This Row],[85]:[89]])</f>
        <v>272</v>
      </c>
      <c r="AI49" s="8">
        <f>Table325[[#This Row],[90]]</f>
        <v>86</v>
      </c>
      <c r="AJ49" s="8">
        <v>150</v>
      </c>
      <c r="AK49" s="8">
        <v>178</v>
      </c>
      <c r="AL49" s="8">
        <v>187</v>
      </c>
      <c r="AM49" s="8">
        <v>181</v>
      </c>
      <c r="AN49" s="8">
        <v>179</v>
      </c>
      <c r="AO49" s="8">
        <v>166</v>
      </c>
      <c r="AP49" s="8">
        <v>182</v>
      </c>
      <c r="AQ49" s="8">
        <v>177</v>
      </c>
      <c r="AR49" s="8">
        <v>189</v>
      </c>
      <c r="AS49" s="8">
        <v>195</v>
      </c>
      <c r="AT49" s="8">
        <v>192</v>
      </c>
      <c r="AU49" s="8">
        <v>189</v>
      </c>
      <c r="AV49" s="8">
        <v>186</v>
      </c>
      <c r="AW49" s="8">
        <v>187</v>
      </c>
      <c r="AX49" s="8">
        <v>184</v>
      </c>
      <c r="AY49" s="8">
        <v>169</v>
      </c>
      <c r="AZ49" s="8">
        <v>182</v>
      </c>
      <c r="BA49" s="8">
        <v>169</v>
      </c>
      <c r="BB49" s="8">
        <v>160</v>
      </c>
      <c r="BC49" s="8">
        <v>146</v>
      </c>
      <c r="BD49" s="8">
        <v>188</v>
      </c>
      <c r="BE49" s="8">
        <v>216</v>
      </c>
      <c r="BF49" s="8">
        <v>147</v>
      </c>
      <c r="BG49" s="8">
        <v>137</v>
      </c>
      <c r="BH49" s="8">
        <v>159</v>
      </c>
      <c r="BI49" s="8">
        <v>205</v>
      </c>
      <c r="BJ49" s="8">
        <v>190</v>
      </c>
      <c r="BK49" s="8">
        <v>244</v>
      </c>
      <c r="BL49" s="8">
        <v>245</v>
      </c>
      <c r="BM49" s="8">
        <v>238</v>
      </c>
      <c r="BN49" s="8">
        <v>227</v>
      </c>
      <c r="BO49" s="8">
        <v>233</v>
      </c>
      <c r="BP49" s="8">
        <v>242</v>
      </c>
      <c r="BQ49" s="8">
        <v>257</v>
      </c>
      <c r="BR49" s="8">
        <v>263</v>
      </c>
      <c r="BS49" s="8">
        <v>226</v>
      </c>
      <c r="BT49" s="8">
        <v>245</v>
      </c>
      <c r="BU49" s="8">
        <v>251</v>
      </c>
      <c r="BV49" s="8">
        <v>188</v>
      </c>
      <c r="BW49" s="8">
        <v>214</v>
      </c>
      <c r="BX49" s="8">
        <v>174</v>
      </c>
      <c r="BY49" s="8">
        <v>186</v>
      </c>
      <c r="BZ49" s="8">
        <v>209</v>
      </c>
      <c r="CA49" s="8">
        <v>193</v>
      </c>
      <c r="CB49" s="8">
        <v>215</v>
      </c>
      <c r="CC49" s="8">
        <v>203</v>
      </c>
      <c r="CD49" s="8">
        <v>188</v>
      </c>
      <c r="CE49" s="8">
        <v>161</v>
      </c>
      <c r="CF49" s="8">
        <v>171</v>
      </c>
      <c r="CG49" s="8">
        <v>187</v>
      </c>
      <c r="CH49" s="8">
        <v>199</v>
      </c>
      <c r="CI49" s="8">
        <v>193</v>
      </c>
      <c r="CJ49" s="8">
        <v>197</v>
      </c>
      <c r="CK49" s="8">
        <v>246</v>
      </c>
      <c r="CL49" s="8">
        <v>220</v>
      </c>
      <c r="CM49" s="8">
        <v>239</v>
      </c>
      <c r="CN49" s="8">
        <v>258</v>
      </c>
      <c r="CO49" s="8">
        <v>243</v>
      </c>
      <c r="CP49" s="8">
        <v>239</v>
      </c>
      <c r="CQ49" s="8">
        <v>217</v>
      </c>
      <c r="CR49" s="8">
        <v>274</v>
      </c>
      <c r="CS49" s="8">
        <v>276</v>
      </c>
      <c r="CT49" s="8">
        <v>238</v>
      </c>
      <c r="CU49" s="8">
        <v>246</v>
      </c>
      <c r="CV49" s="8">
        <v>221</v>
      </c>
      <c r="CW49" s="8">
        <v>178</v>
      </c>
      <c r="CX49" s="8">
        <v>202</v>
      </c>
      <c r="CY49" s="8">
        <v>162</v>
      </c>
      <c r="CZ49" s="8">
        <v>164</v>
      </c>
      <c r="DA49" s="8">
        <v>173</v>
      </c>
      <c r="DB49" s="8">
        <v>174</v>
      </c>
      <c r="DC49" s="8">
        <v>166</v>
      </c>
      <c r="DD49" s="8">
        <v>168</v>
      </c>
      <c r="DE49" s="8">
        <v>173</v>
      </c>
      <c r="DF49" s="8">
        <v>151</v>
      </c>
      <c r="DG49" s="8">
        <v>111</v>
      </c>
      <c r="DH49" s="8">
        <v>151</v>
      </c>
      <c r="DI49" s="8">
        <v>174</v>
      </c>
      <c r="DJ49" s="8">
        <v>121</v>
      </c>
      <c r="DK49" s="8">
        <v>132</v>
      </c>
      <c r="DL49" s="8">
        <v>113</v>
      </c>
      <c r="DM49" s="8">
        <v>104</v>
      </c>
      <c r="DN49" s="8">
        <v>90</v>
      </c>
      <c r="DO49" s="8">
        <v>70</v>
      </c>
      <c r="DP49" s="8">
        <v>88</v>
      </c>
      <c r="DQ49" s="8">
        <v>79</v>
      </c>
      <c r="DR49" s="8">
        <v>53</v>
      </c>
      <c r="DS49" s="8">
        <v>62</v>
      </c>
      <c r="DT49" s="8">
        <v>52</v>
      </c>
      <c r="DU49" s="8">
        <v>26</v>
      </c>
      <c r="DV49" s="8">
        <v>86</v>
      </c>
      <c r="DW49" s="8">
        <f t="shared" si="0"/>
        <v>10365</v>
      </c>
      <c r="DX49" s="8">
        <f t="shared" si="1"/>
        <v>1153</v>
      </c>
      <c r="DY49" s="8">
        <f t="shared" si="2"/>
        <v>5355</v>
      </c>
      <c r="DZ49" s="8">
        <f t="shared" si="3"/>
        <v>3506</v>
      </c>
    </row>
    <row r="50" spans="1:130" x14ac:dyDescent="0.2">
      <c r="A50" t="s">
        <v>210</v>
      </c>
      <c r="B50" t="s">
        <v>228</v>
      </c>
      <c r="C50" t="s">
        <v>229</v>
      </c>
      <c r="D50" s="8">
        <f>SUM(Table325[[#This Row],[0]:[90]])</f>
        <v>11587</v>
      </c>
      <c r="E50" s="8">
        <f>SUM(Table325[[#This Row],[0]:[15]])</f>
        <v>1949</v>
      </c>
      <c r="F50" s="8">
        <f>SUM(Table325[[#This Row],[16]:[64]])</f>
        <v>7363</v>
      </c>
      <c r="G50" s="8">
        <f>SUM(Table325[[#This Row],[65]:[90]])</f>
        <v>2275</v>
      </c>
      <c r="H50" s="8">
        <f>SUM(Table325[[#This Row],[85]:[90]])</f>
        <v>233</v>
      </c>
      <c r="I50" s="8">
        <f>SUM(Table325[[#This Row],[0]:[17]])</f>
        <v>2200</v>
      </c>
      <c r="J50" s="8">
        <f>SUM(Table325[[#This Row],[18]:[64]])</f>
        <v>7112</v>
      </c>
      <c r="K50" s="8">
        <f>SUM(Table325[[#This Row],[0]:[4]])</f>
        <v>512</v>
      </c>
      <c r="L50" s="8">
        <f>SUM(Table325[[#This Row],[5]:[15]])</f>
        <v>1437</v>
      </c>
      <c r="M50" s="8">
        <f>SUM(Table325[[#This Row],[16]:[24]])</f>
        <v>1229</v>
      </c>
      <c r="N50" s="8">
        <f>SUM(Table325[[#This Row],[25]:[49]])</f>
        <v>3735</v>
      </c>
      <c r="O50" s="8">
        <f>SUM(Table325[[#This Row],[50]:[64]])</f>
        <v>2399</v>
      </c>
      <c r="P50" s="8">
        <f>SUM(Table325[[#This Row],[65]:[74]])</f>
        <v>1261</v>
      </c>
      <c r="Q50" s="8">
        <f>SUM(Table325[[#This Row],[75]:[84]])</f>
        <v>781</v>
      </c>
      <c r="R50" s="8">
        <f>SUM(Table325[[#This Row],[5]:[9]])</f>
        <v>631</v>
      </c>
      <c r="S50" s="8">
        <f>SUM(Table325[[#This Row],[10]:[14]])</f>
        <v>684</v>
      </c>
      <c r="T50" s="8">
        <f>SUM(Table325[[#This Row],[15]:[19]])</f>
        <v>643</v>
      </c>
      <c r="U50" s="8">
        <f>SUM(Table325[[#This Row],[20]:[24]])</f>
        <v>708</v>
      </c>
      <c r="V50" s="8">
        <f>SUM(Table325[[#This Row],[25]:[29]])</f>
        <v>659</v>
      </c>
      <c r="W50" s="8">
        <f>SUM(Table325[[#This Row],[30]:[34]])</f>
        <v>709</v>
      </c>
      <c r="X50" s="8">
        <f>SUM(Table325[[#This Row],[35]:[39]])</f>
        <v>842</v>
      </c>
      <c r="Y50" s="8">
        <f>SUM(Table325[[#This Row],[40]:[44]])</f>
        <v>805</v>
      </c>
      <c r="Z50" s="8">
        <f>SUM(Table325[[#This Row],[45]:[49]])</f>
        <v>720</v>
      </c>
      <c r="AA50" s="8">
        <f>SUM(Table325[[#This Row],[50]:[54]])</f>
        <v>813</v>
      </c>
      <c r="AB50" s="8">
        <f>SUM(Table325[[#This Row],[55]:[59]])</f>
        <v>802</v>
      </c>
      <c r="AC50" s="8">
        <f>SUM(Table325[[#This Row],[60]:[64]])</f>
        <v>784</v>
      </c>
      <c r="AD50" s="8">
        <f>SUM(Table325[[#This Row],[65]:[69]])</f>
        <v>664</v>
      </c>
      <c r="AE50" s="8">
        <f>SUM(Table325[[#This Row],[70]:[74]])</f>
        <v>597</v>
      </c>
      <c r="AF50" s="8">
        <f>SUM(Table325[[#This Row],[75]:[79]])</f>
        <v>481</v>
      </c>
      <c r="AG50" s="8">
        <f>SUM(Table325[[#This Row],[80]:[84]])</f>
        <v>300</v>
      </c>
      <c r="AH50" s="8">
        <f>SUM(Table325[[#This Row],[85]:[89]])</f>
        <v>160</v>
      </c>
      <c r="AI50" s="8">
        <f>Table325[[#This Row],[90]]</f>
        <v>73</v>
      </c>
      <c r="AJ50" s="8">
        <v>102</v>
      </c>
      <c r="AK50" s="8">
        <v>90</v>
      </c>
      <c r="AL50" s="8">
        <v>90</v>
      </c>
      <c r="AM50" s="8">
        <v>108</v>
      </c>
      <c r="AN50" s="8">
        <v>122</v>
      </c>
      <c r="AO50" s="8">
        <v>109</v>
      </c>
      <c r="AP50" s="8">
        <v>106</v>
      </c>
      <c r="AQ50" s="8">
        <v>139</v>
      </c>
      <c r="AR50" s="8">
        <v>143</v>
      </c>
      <c r="AS50" s="8">
        <v>134</v>
      </c>
      <c r="AT50" s="8">
        <v>138</v>
      </c>
      <c r="AU50" s="8">
        <v>136</v>
      </c>
      <c r="AV50" s="8">
        <v>140</v>
      </c>
      <c r="AW50" s="8">
        <v>144</v>
      </c>
      <c r="AX50" s="8">
        <v>126</v>
      </c>
      <c r="AY50" s="8">
        <v>122</v>
      </c>
      <c r="AZ50" s="8">
        <v>125</v>
      </c>
      <c r="BA50" s="8">
        <v>126</v>
      </c>
      <c r="BB50" s="8">
        <v>144</v>
      </c>
      <c r="BC50" s="8">
        <v>126</v>
      </c>
      <c r="BD50" s="8">
        <v>161</v>
      </c>
      <c r="BE50" s="8">
        <v>174</v>
      </c>
      <c r="BF50" s="8">
        <v>145</v>
      </c>
      <c r="BG50" s="8">
        <v>109</v>
      </c>
      <c r="BH50" s="8">
        <v>119</v>
      </c>
      <c r="BI50" s="8">
        <v>139</v>
      </c>
      <c r="BJ50" s="8">
        <v>124</v>
      </c>
      <c r="BK50" s="8">
        <v>142</v>
      </c>
      <c r="BL50" s="8">
        <v>120</v>
      </c>
      <c r="BM50" s="8">
        <v>134</v>
      </c>
      <c r="BN50" s="8">
        <v>149</v>
      </c>
      <c r="BO50" s="8">
        <v>114</v>
      </c>
      <c r="BP50" s="8">
        <v>151</v>
      </c>
      <c r="BQ50" s="8">
        <v>140</v>
      </c>
      <c r="BR50" s="8">
        <v>155</v>
      </c>
      <c r="BS50" s="8">
        <v>179</v>
      </c>
      <c r="BT50" s="8">
        <v>172</v>
      </c>
      <c r="BU50" s="8">
        <v>165</v>
      </c>
      <c r="BV50" s="8">
        <v>169</v>
      </c>
      <c r="BW50" s="8">
        <v>157</v>
      </c>
      <c r="BX50" s="8">
        <v>165</v>
      </c>
      <c r="BY50" s="8">
        <v>153</v>
      </c>
      <c r="BZ50" s="8">
        <v>173</v>
      </c>
      <c r="CA50" s="8">
        <v>164</v>
      </c>
      <c r="CB50" s="8">
        <v>150</v>
      </c>
      <c r="CC50" s="8">
        <v>188</v>
      </c>
      <c r="CD50" s="8">
        <v>131</v>
      </c>
      <c r="CE50" s="8">
        <v>154</v>
      </c>
      <c r="CF50" s="8">
        <v>137</v>
      </c>
      <c r="CG50" s="8">
        <v>110</v>
      </c>
      <c r="CH50" s="8">
        <v>125</v>
      </c>
      <c r="CI50" s="8">
        <v>166</v>
      </c>
      <c r="CJ50" s="8">
        <v>172</v>
      </c>
      <c r="CK50" s="8">
        <v>184</v>
      </c>
      <c r="CL50" s="8">
        <v>166</v>
      </c>
      <c r="CM50" s="8">
        <v>167</v>
      </c>
      <c r="CN50" s="8">
        <v>157</v>
      </c>
      <c r="CO50" s="8">
        <v>167</v>
      </c>
      <c r="CP50" s="8">
        <v>152</v>
      </c>
      <c r="CQ50" s="8">
        <v>159</v>
      </c>
      <c r="CR50" s="8">
        <v>168</v>
      </c>
      <c r="CS50" s="8">
        <v>149</v>
      </c>
      <c r="CT50" s="8">
        <v>158</v>
      </c>
      <c r="CU50" s="8">
        <v>163</v>
      </c>
      <c r="CV50" s="8">
        <v>146</v>
      </c>
      <c r="CW50" s="8">
        <v>151</v>
      </c>
      <c r="CX50" s="8">
        <v>130</v>
      </c>
      <c r="CY50" s="8">
        <v>139</v>
      </c>
      <c r="CZ50" s="8">
        <v>124</v>
      </c>
      <c r="DA50" s="8">
        <v>120</v>
      </c>
      <c r="DB50" s="8">
        <v>130</v>
      </c>
      <c r="DC50" s="8">
        <v>135</v>
      </c>
      <c r="DD50" s="8">
        <v>102</v>
      </c>
      <c r="DE50" s="8">
        <v>125</v>
      </c>
      <c r="DF50" s="8">
        <v>105</v>
      </c>
      <c r="DG50" s="8">
        <v>109</v>
      </c>
      <c r="DH50" s="8">
        <v>116</v>
      </c>
      <c r="DI50" s="8">
        <v>107</v>
      </c>
      <c r="DJ50" s="8">
        <v>78</v>
      </c>
      <c r="DK50" s="8">
        <v>71</v>
      </c>
      <c r="DL50" s="8">
        <v>67</v>
      </c>
      <c r="DM50" s="8">
        <v>65</v>
      </c>
      <c r="DN50" s="8">
        <v>60</v>
      </c>
      <c r="DO50" s="8">
        <v>55</v>
      </c>
      <c r="DP50" s="8">
        <v>53</v>
      </c>
      <c r="DQ50" s="8">
        <v>33</v>
      </c>
      <c r="DR50" s="8">
        <v>41</v>
      </c>
      <c r="DS50" s="8">
        <v>43</v>
      </c>
      <c r="DT50" s="8">
        <v>20</v>
      </c>
      <c r="DU50" s="8">
        <v>23</v>
      </c>
      <c r="DV50" s="8">
        <v>73</v>
      </c>
      <c r="DW50" s="8">
        <f t="shared" si="0"/>
        <v>7363</v>
      </c>
      <c r="DX50" s="8">
        <f t="shared" si="1"/>
        <v>978</v>
      </c>
      <c r="DY50" s="8">
        <f t="shared" si="2"/>
        <v>3735</v>
      </c>
      <c r="DZ50" s="8">
        <f t="shared" si="3"/>
        <v>2399</v>
      </c>
    </row>
    <row r="51" spans="1:130" x14ac:dyDescent="0.2">
      <c r="A51" t="s">
        <v>210</v>
      </c>
      <c r="B51" t="s">
        <v>230</v>
      </c>
      <c r="C51" t="s">
        <v>231</v>
      </c>
      <c r="D51" s="8">
        <f>SUM(Table325[[#This Row],[0]:[90]])</f>
        <v>5994</v>
      </c>
      <c r="E51" s="8">
        <f>SUM(Table325[[#This Row],[0]:[15]])</f>
        <v>883</v>
      </c>
      <c r="F51" s="8">
        <f>SUM(Table325[[#This Row],[16]:[64]])</f>
        <v>3599</v>
      </c>
      <c r="G51" s="8">
        <f>SUM(Table325[[#This Row],[65]:[90]])</f>
        <v>1512</v>
      </c>
      <c r="H51" s="8">
        <f>SUM(Table325[[#This Row],[85]:[90]])</f>
        <v>115</v>
      </c>
      <c r="I51" s="8">
        <f>SUM(Table325[[#This Row],[0]:[17]])</f>
        <v>1017</v>
      </c>
      <c r="J51" s="8">
        <f>SUM(Table325[[#This Row],[18]:[64]])</f>
        <v>3465</v>
      </c>
      <c r="K51" s="8">
        <f>SUM(Table325[[#This Row],[0]:[4]])</f>
        <v>231</v>
      </c>
      <c r="L51" s="8">
        <f>SUM(Table325[[#This Row],[5]:[15]])</f>
        <v>652</v>
      </c>
      <c r="M51" s="8">
        <f>SUM(Table325[[#This Row],[16]:[24]])</f>
        <v>618</v>
      </c>
      <c r="N51" s="8">
        <f>SUM(Table325[[#This Row],[25]:[49]])</f>
        <v>1625</v>
      </c>
      <c r="O51" s="8">
        <f>SUM(Table325[[#This Row],[50]:[64]])</f>
        <v>1356</v>
      </c>
      <c r="P51" s="8">
        <f>SUM(Table325[[#This Row],[65]:[74]])</f>
        <v>885</v>
      </c>
      <c r="Q51" s="8">
        <f>SUM(Table325[[#This Row],[75]:[84]])</f>
        <v>512</v>
      </c>
      <c r="R51" s="8">
        <f>SUM(Table325[[#This Row],[5]:[9]])</f>
        <v>259</v>
      </c>
      <c r="S51" s="8">
        <f>SUM(Table325[[#This Row],[10]:[14]])</f>
        <v>346</v>
      </c>
      <c r="T51" s="8">
        <f>SUM(Table325[[#This Row],[15]:[19]])</f>
        <v>334</v>
      </c>
      <c r="U51" s="8">
        <f>SUM(Table325[[#This Row],[20]:[24]])</f>
        <v>331</v>
      </c>
      <c r="V51" s="8">
        <f>SUM(Table325[[#This Row],[25]:[29]])</f>
        <v>302</v>
      </c>
      <c r="W51" s="8">
        <f>SUM(Table325[[#This Row],[30]:[34]])</f>
        <v>326</v>
      </c>
      <c r="X51" s="8">
        <f>SUM(Table325[[#This Row],[35]:[39]])</f>
        <v>324</v>
      </c>
      <c r="Y51" s="8">
        <f>SUM(Table325[[#This Row],[40]:[44]])</f>
        <v>324</v>
      </c>
      <c r="Z51" s="8">
        <f>SUM(Table325[[#This Row],[45]:[49]])</f>
        <v>349</v>
      </c>
      <c r="AA51" s="8">
        <f>SUM(Table325[[#This Row],[50]:[54]])</f>
        <v>406</v>
      </c>
      <c r="AB51" s="8">
        <f>SUM(Table325[[#This Row],[55]:[59]])</f>
        <v>479</v>
      </c>
      <c r="AC51" s="8">
        <f>SUM(Table325[[#This Row],[60]:[64]])</f>
        <v>471</v>
      </c>
      <c r="AD51" s="8">
        <f>SUM(Table325[[#This Row],[65]:[69]])</f>
        <v>458</v>
      </c>
      <c r="AE51" s="8">
        <f>SUM(Table325[[#This Row],[70]:[74]])</f>
        <v>427</v>
      </c>
      <c r="AF51" s="8">
        <f>SUM(Table325[[#This Row],[75]:[79]])</f>
        <v>318</v>
      </c>
      <c r="AG51" s="8">
        <f>SUM(Table325[[#This Row],[80]:[84]])</f>
        <v>194</v>
      </c>
      <c r="AH51" s="8">
        <f>SUM(Table325[[#This Row],[85]:[89]])</f>
        <v>72</v>
      </c>
      <c r="AI51" s="8">
        <f>Table325[[#This Row],[90]]</f>
        <v>43</v>
      </c>
      <c r="AJ51" s="8">
        <v>38</v>
      </c>
      <c r="AK51" s="8">
        <v>29</v>
      </c>
      <c r="AL51" s="8">
        <v>44</v>
      </c>
      <c r="AM51" s="8">
        <v>58</v>
      </c>
      <c r="AN51" s="8">
        <v>62</v>
      </c>
      <c r="AO51" s="8">
        <v>51</v>
      </c>
      <c r="AP51" s="8">
        <v>48</v>
      </c>
      <c r="AQ51" s="8">
        <v>54</v>
      </c>
      <c r="AR51" s="8">
        <v>55</v>
      </c>
      <c r="AS51" s="8">
        <v>51</v>
      </c>
      <c r="AT51" s="8">
        <v>75</v>
      </c>
      <c r="AU51" s="8">
        <v>71</v>
      </c>
      <c r="AV51" s="8">
        <v>66</v>
      </c>
      <c r="AW51" s="8">
        <v>59</v>
      </c>
      <c r="AX51" s="8">
        <v>75</v>
      </c>
      <c r="AY51" s="8">
        <v>47</v>
      </c>
      <c r="AZ51" s="8">
        <v>70</v>
      </c>
      <c r="BA51" s="8">
        <v>64</v>
      </c>
      <c r="BB51" s="8">
        <v>74</v>
      </c>
      <c r="BC51" s="8">
        <v>79</v>
      </c>
      <c r="BD51" s="8">
        <v>95</v>
      </c>
      <c r="BE51" s="8">
        <v>73</v>
      </c>
      <c r="BF51" s="8">
        <v>57</v>
      </c>
      <c r="BG51" s="8">
        <v>54</v>
      </c>
      <c r="BH51" s="8">
        <v>52</v>
      </c>
      <c r="BI51" s="8">
        <v>69</v>
      </c>
      <c r="BJ51" s="8">
        <v>55</v>
      </c>
      <c r="BK51" s="8">
        <v>56</v>
      </c>
      <c r="BL51" s="8">
        <v>65</v>
      </c>
      <c r="BM51" s="8">
        <v>57</v>
      </c>
      <c r="BN51" s="8">
        <v>63</v>
      </c>
      <c r="BO51" s="8">
        <v>72</v>
      </c>
      <c r="BP51" s="8">
        <v>50</v>
      </c>
      <c r="BQ51" s="8">
        <v>72</v>
      </c>
      <c r="BR51" s="8">
        <v>69</v>
      </c>
      <c r="BS51" s="8">
        <v>70</v>
      </c>
      <c r="BT51" s="8">
        <v>71</v>
      </c>
      <c r="BU51" s="8">
        <v>52</v>
      </c>
      <c r="BV51" s="8">
        <v>70</v>
      </c>
      <c r="BW51" s="8">
        <v>61</v>
      </c>
      <c r="BX51" s="8">
        <v>65</v>
      </c>
      <c r="BY51" s="8">
        <v>57</v>
      </c>
      <c r="BZ51" s="8">
        <v>67</v>
      </c>
      <c r="CA51" s="8">
        <v>63</v>
      </c>
      <c r="CB51" s="8">
        <v>72</v>
      </c>
      <c r="CC51" s="8">
        <v>61</v>
      </c>
      <c r="CD51" s="8">
        <v>64</v>
      </c>
      <c r="CE51" s="8">
        <v>79</v>
      </c>
      <c r="CF51" s="8">
        <v>72</v>
      </c>
      <c r="CG51" s="8">
        <v>73</v>
      </c>
      <c r="CH51" s="8">
        <v>67</v>
      </c>
      <c r="CI51" s="8">
        <v>78</v>
      </c>
      <c r="CJ51" s="8">
        <v>82</v>
      </c>
      <c r="CK51" s="8">
        <v>89</v>
      </c>
      <c r="CL51" s="8">
        <v>90</v>
      </c>
      <c r="CM51" s="8">
        <v>94</v>
      </c>
      <c r="CN51" s="8">
        <v>100</v>
      </c>
      <c r="CO51" s="8">
        <v>93</v>
      </c>
      <c r="CP51" s="8">
        <v>102</v>
      </c>
      <c r="CQ51" s="8">
        <v>90</v>
      </c>
      <c r="CR51" s="8">
        <v>97</v>
      </c>
      <c r="CS51" s="8">
        <v>81</v>
      </c>
      <c r="CT51" s="8">
        <v>96</v>
      </c>
      <c r="CU51" s="8">
        <v>110</v>
      </c>
      <c r="CV51" s="8">
        <v>87</v>
      </c>
      <c r="CW51" s="8">
        <v>100</v>
      </c>
      <c r="CX51" s="8">
        <v>85</v>
      </c>
      <c r="CY51" s="8">
        <v>92</v>
      </c>
      <c r="CZ51" s="8">
        <v>80</v>
      </c>
      <c r="DA51" s="8">
        <v>101</v>
      </c>
      <c r="DB51" s="8">
        <v>90</v>
      </c>
      <c r="DC51" s="8">
        <v>104</v>
      </c>
      <c r="DD51" s="8">
        <v>85</v>
      </c>
      <c r="DE51" s="8">
        <v>83</v>
      </c>
      <c r="DF51" s="8">
        <v>65</v>
      </c>
      <c r="DG51" s="8">
        <v>81</v>
      </c>
      <c r="DH51" s="8">
        <v>80</v>
      </c>
      <c r="DI51" s="8">
        <v>44</v>
      </c>
      <c r="DJ51" s="8">
        <v>54</v>
      </c>
      <c r="DK51" s="8">
        <v>59</v>
      </c>
      <c r="DL51" s="8">
        <v>44</v>
      </c>
      <c r="DM51" s="8">
        <v>36</v>
      </c>
      <c r="DN51" s="8">
        <v>47</v>
      </c>
      <c r="DO51" s="8">
        <v>29</v>
      </c>
      <c r="DP51" s="8">
        <v>38</v>
      </c>
      <c r="DQ51" s="8">
        <v>19</v>
      </c>
      <c r="DR51" s="8">
        <v>13</v>
      </c>
      <c r="DS51" s="8">
        <v>12</v>
      </c>
      <c r="DT51" s="8">
        <v>18</v>
      </c>
      <c r="DU51" s="8">
        <v>10</v>
      </c>
      <c r="DV51" s="8">
        <v>43</v>
      </c>
      <c r="DW51" s="8">
        <f t="shared" si="0"/>
        <v>3599</v>
      </c>
      <c r="DX51" s="8">
        <f t="shared" si="1"/>
        <v>484</v>
      </c>
      <c r="DY51" s="8">
        <f t="shared" si="2"/>
        <v>1625</v>
      </c>
      <c r="DZ51" s="8">
        <f t="shared" si="3"/>
        <v>1356</v>
      </c>
    </row>
    <row r="52" spans="1:130" x14ac:dyDescent="0.2">
      <c r="A52" t="s">
        <v>210</v>
      </c>
      <c r="B52" t="s">
        <v>232</v>
      </c>
      <c r="C52" t="s">
        <v>233</v>
      </c>
      <c r="D52" s="8">
        <f>SUM(Table325[[#This Row],[0]:[90]])</f>
        <v>10058</v>
      </c>
      <c r="E52" s="8">
        <f>SUM(Table325[[#This Row],[0]:[15]])</f>
        <v>1651</v>
      </c>
      <c r="F52" s="8">
        <f>SUM(Table325[[#This Row],[16]:[64]])</f>
        <v>6022</v>
      </c>
      <c r="G52" s="8">
        <f>SUM(Table325[[#This Row],[65]:[90]])</f>
        <v>2385</v>
      </c>
      <c r="H52" s="8">
        <f>SUM(Table325[[#This Row],[85]:[90]])</f>
        <v>350</v>
      </c>
      <c r="I52" s="8">
        <f>SUM(Table325[[#This Row],[0]:[17]])</f>
        <v>1877</v>
      </c>
      <c r="J52" s="8">
        <f>SUM(Table325[[#This Row],[18]:[64]])</f>
        <v>5796</v>
      </c>
      <c r="K52" s="8">
        <f>SUM(Table325[[#This Row],[0]:[4]])</f>
        <v>421</v>
      </c>
      <c r="L52" s="8">
        <f>SUM(Table325[[#This Row],[5]:[15]])</f>
        <v>1230</v>
      </c>
      <c r="M52" s="8">
        <f>SUM(Table325[[#This Row],[16]:[24]])</f>
        <v>937</v>
      </c>
      <c r="N52" s="8">
        <f>SUM(Table325[[#This Row],[25]:[49]])</f>
        <v>2888</v>
      </c>
      <c r="O52" s="8">
        <f>SUM(Table325[[#This Row],[50]:[64]])</f>
        <v>2197</v>
      </c>
      <c r="P52" s="8">
        <f>SUM(Table325[[#This Row],[65]:[74]])</f>
        <v>1127</v>
      </c>
      <c r="Q52" s="8">
        <f>SUM(Table325[[#This Row],[75]:[84]])</f>
        <v>908</v>
      </c>
      <c r="R52" s="8">
        <f>SUM(Table325[[#This Row],[5]:[9]])</f>
        <v>574</v>
      </c>
      <c r="S52" s="8">
        <f>SUM(Table325[[#This Row],[10]:[14]])</f>
        <v>551</v>
      </c>
      <c r="T52" s="8">
        <f>SUM(Table325[[#This Row],[15]:[19]])</f>
        <v>543</v>
      </c>
      <c r="U52" s="8">
        <f>SUM(Table325[[#This Row],[20]:[24]])</f>
        <v>499</v>
      </c>
      <c r="V52" s="8">
        <f>SUM(Table325[[#This Row],[25]:[29]])</f>
        <v>596</v>
      </c>
      <c r="W52" s="8">
        <f>SUM(Table325[[#This Row],[30]:[34]])</f>
        <v>595</v>
      </c>
      <c r="X52" s="8">
        <f>SUM(Table325[[#This Row],[35]:[39]])</f>
        <v>663</v>
      </c>
      <c r="Y52" s="8">
        <f>SUM(Table325[[#This Row],[40]:[44]])</f>
        <v>510</v>
      </c>
      <c r="Z52" s="8">
        <f>SUM(Table325[[#This Row],[45]:[49]])</f>
        <v>524</v>
      </c>
      <c r="AA52" s="8">
        <f>SUM(Table325[[#This Row],[50]:[54]])</f>
        <v>725</v>
      </c>
      <c r="AB52" s="8">
        <f>SUM(Table325[[#This Row],[55]:[59]])</f>
        <v>781</v>
      </c>
      <c r="AC52" s="8">
        <f>SUM(Table325[[#This Row],[60]:[64]])</f>
        <v>691</v>
      </c>
      <c r="AD52" s="8">
        <f>SUM(Table325[[#This Row],[65]:[69]])</f>
        <v>602</v>
      </c>
      <c r="AE52" s="8">
        <f>SUM(Table325[[#This Row],[70]:[74]])</f>
        <v>525</v>
      </c>
      <c r="AF52" s="8">
        <f>SUM(Table325[[#This Row],[75]:[79]])</f>
        <v>533</v>
      </c>
      <c r="AG52" s="8">
        <f>SUM(Table325[[#This Row],[80]:[84]])</f>
        <v>375</v>
      </c>
      <c r="AH52" s="8">
        <f>SUM(Table325[[#This Row],[85]:[89]])</f>
        <v>237</v>
      </c>
      <c r="AI52" s="8">
        <f>Table325[[#This Row],[90]]</f>
        <v>113</v>
      </c>
      <c r="AJ52" s="8">
        <v>78</v>
      </c>
      <c r="AK52" s="8">
        <v>76</v>
      </c>
      <c r="AL52" s="8">
        <v>87</v>
      </c>
      <c r="AM52" s="8">
        <v>98</v>
      </c>
      <c r="AN52" s="8">
        <v>82</v>
      </c>
      <c r="AO52" s="8">
        <v>123</v>
      </c>
      <c r="AP52" s="8">
        <v>115</v>
      </c>
      <c r="AQ52" s="8">
        <v>99</v>
      </c>
      <c r="AR52" s="8">
        <v>120</v>
      </c>
      <c r="AS52" s="8">
        <v>117</v>
      </c>
      <c r="AT52" s="8">
        <v>116</v>
      </c>
      <c r="AU52" s="8">
        <v>105</v>
      </c>
      <c r="AV52" s="8">
        <v>98</v>
      </c>
      <c r="AW52" s="8">
        <v>125</v>
      </c>
      <c r="AX52" s="8">
        <v>107</v>
      </c>
      <c r="AY52" s="8">
        <v>105</v>
      </c>
      <c r="AZ52" s="8">
        <v>108</v>
      </c>
      <c r="BA52" s="8">
        <v>118</v>
      </c>
      <c r="BB52" s="8">
        <v>112</v>
      </c>
      <c r="BC52" s="8">
        <v>100</v>
      </c>
      <c r="BD52" s="8">
        <v>126</v>
      </c>
      <c r="BE52" s="8">
        <v>96</v>
      </c>
      <c r="BF52" s="8">
        <v>106</v>
      </c>
      <c r="BG52" s="8">
        <v>91</v>
      </c>
      <c r="BH52" s="8">
        <v>80</v>
      </c>
      <c r="BI52" s="8">
        <v>108</v>
      </c>
      <c r="BJ52" s="8">
        <v>129</v>
      </c>
      <c r="BK52" s="8">
        <v>111</v>
      </c>
      <c r="BL52" s="8">
        <v>112</v>
      </c>
      <c r="BM52" s="8">
        <v>136</v>
      </c>
      <c r="BN52" s="8">
        <v>132</v>
      </c>
      <c r="BO52" s="8">
        <v>114</v>
      </c>
      <c r="BP52" s="8">
        <v>103</v>
      </c>
      <c r="BQ52" s="8">
        <v>114</v>
      </c>
      <c r="BR52" s="8">
        <v>132</v>
      </c>
      <c r="BS52" s="8">
        <v>109</v>
      </c>
      <c r="BT52" s="8">
        <v>123</v>
      </c>
      <c r="BU52" s="8">
        <v>138</v>
      </c>
      <c r="BV52" s="8">
        <v>157</v>
      </c>
      <c r="BW52" s="8">
        <v>136</v>
      </c>
      <c r="BX52" s="8">
        <v>114</v>
      </c>
      <c r="BY52" s="8">
        <v>106</v>
      </c>
      <c r="BZ52" s="8">
        <v>101</v>
      </c>
      <c r="CA52" s="8">
        <v>92</v>
      </c>
      <c r="CB52" s="8">
        <v>97</v>
      </c>
      <c r="CC52" s="8">
        <v>112</v>
      </c>
      <c r="CD52" s="8">
        <v>92</v>
      </c>
      <c r="CE52" s="8">
        <v>109</v>
      </c>
      <c r="CF52" s="8">
        <v>99</v>
      </c>
      <c r="CG52" s="8">
        <v>112</v>
      </c>
      <c r="CH52" s="8">
        <v>123</v>
      </c>
      <c r="CI52" s="8">
        <v>137</v>
      </c>
      <c r="CJ52" s="8">
        <v>142</v>
      </c>
      <c r="CK52" s="8">
        <v>168</v>
      </c>
      <c r="CL52" s="8">
        <v>155</v>
      </c>
      <c r="CM52" s="8">
        <v>146</v>
      </c>
      <c r="CN52" s="8">
        <v>150</v>
      </c>
      <c r="CO52" s="8">
        <v>157</v>
      </c>
      <c r="CP52" s="8">
        <v>170</v>
      </c>
      <c r="CQ52" s="8">
        <v>158</v>
      </c>
      <c r="CR52" s="8">
        <v>149</v>
      </c>
      <c r="CS52" s="8">
        <v>147</v>
      </c>
      <c r="CT52" s="8">
        <v>139</v>
      </c>
      <c r="CU52" s="8">
        <v>140</v>
      </c>
      <c r="CV52" s="8">
        <v>116</v>
      </c>
      <c r="CW52" s="8">
        <v>126</v>
      </c>
      <c r="CX52" s="8">
        <v>137</v>
      </c>
      <c r="CY52" s="8">
        <v>121</v>
      </c>
      <c r="CZ52" s="8">
        <v>107</v>
      </c>
      <c r="DA52" s="8">
        <v>111</v>
      </c>
      <c r="DB52" s="8">
        <v>120</v>
      </c>
      <c r="DC52" s="8">
        <v>112</v>
      </c>
      <c r="DD52" s="8">
        <v>92</v>
      </c>
      <c r="DE52" s="8">
        <v>87</v>
      </c>
      <c r="DF52" s="8">
        <v>114</v>
      </c>
      <c r="DG52" s="8">
        <v>117</v>
      </c>
      <c r="DH52" s="8">
        <v>96</v>
      </c>
      <c r="DI52" s="8">
        <v>123</v>
      </c>
      <c r="DJ52" s="8">
        <v>107</v>
      </c>
      <c r="DK52" s="8">
        <v>90</v>
      </c>
      <c r="DL52" s="8">
        <v>95</v>
      </c>
      <c r="DM52" s="8">
        <v>85</v>
      </c>
      <c r="DN52" s="8">
        <v>68</v>
      </c>
      <c r="DO52" s="8">
        <v>68</v>
      </c>
      <c r="DP52" s="8">
        <v>59</v>
      </c>
      <c r="DQ52" s="8">
        <v>52</v>
      </c>
      <c r="DR52" s="8">
        <v>63</v>
      </c>
      <c r="DS52" s="8">
        <v>46</v>
      </c>
      <c r="DT52" s="8">
        <v>43</v>
      </c>
      <c r="DU52" s="8">
        <v>33</v>
      </c>
      <c r="DV52" s="8">
        <v>113</v>
      </c>
      <c r="DW52" s="8">
        <f t="shared" si="0"/>
        <v>6022</v>
      </c>
      <c r="DX52" s="8">
        <f t="shared" si="1"/>
        <v>711</v>
      </c>
      <c r="DY52" s="8">
        <f t="shared" si="2"/>
        <v>2888</v>
      </c>
      <c r="DZ52" s="8">
        <f t="shared" si="3"/>
        <v>2197</v>
      </c>
    </row>
    <row r="53" spans="1:130" x14ac:dyDescent="0.2">
      <c r="A53" t="s">
        <v>210</v>
      </c>
      <c r="B53" t="s">
        <v>234</v>
      </c>
      <c r="C53" t="s">
        <v>235</v>
      </c>
      <c r="D53" s="8">
        <f>SUM(Table325[[#This Row],[0]:[90]])</f>
        <v>9925</v>
      </c>
      <c r="E53" s="8">
        <f>SUM(Table325[[#This Row],[0]:[15]])</f>
        <v>1439</v>
      </c>
      <c r="F53" s="8">
        <f>SUM(Table325[[#This Row],[16]:[64]])</f>
        <v>5969</v>
      </c>
      <c r="G53" s="8">
        <f>SUM(Table325[[#This Row],[65]:[90]])</f>
        <v>2517</v>
      </c>
      <c r="H53" s="8">
        <f>SUM(Table325[[#This Row],[85]:[90]])</f>
        <v>337</v>
      </c>
      <c r="I53" s="8">
        <f>SUM(Table325[[#This Row],[0]:[17]])</f>
        <v>1686</v>
      </c>
      <c r="J53" s="8">
        <f>SUM(Table325[[#This Row],[18]:[64]])</f>
        <v>5722</v>
      </c>
      <c r="K53" s="8">
        <f>SUM(Table325[[#This Row],[0]:[4]])</f>
        <v>373</v>
      </c>
      <c r="L53" s="8">
        <f>SUM(Table325[[#This Row],[5]:[15]])</f>
        <v>1066</v>
      </c>
      <c r="M53" s="8">
        <f>SUM(Table325[[#This Row],[16]:[24]])</f>
        <v>1012</v>
      </c>
      <c r="N53" s="8">
        <f>SUM(Table325[[#This Row],[25]:[49]])</f>
        <v>2454</v>
      </c>
      <c r="O53" s="8">
        <f>SUM(Table325[[#This Row],[50]:[64]])</f>
        <v>2503</v>
      </c>
      <c r="P53" s="8">
        <f>SUM(Table325[[#This Row],[65]:[74]])</f>
        <v>1294</v>
      </c>
      <c r="Q53" s="8">
        <f>SUM(Table325[[#This Row],[75]:[84]])</f>
        <v>886</v>
      </c>
      <c r="R53" s="8">
        <f>SUM(Table325[[#This Row],[5]:[9]])</f>
        <v>471</v>
      </c>
      <c r="S53" s="8">
        <f>SUM(Table325[[#This Row],[10]:[14]])</f>
        <v>492</v>
      </c>
      <c r="T53" s="8">
        <f>SUM(Table325[[#This Row],[15]:[19]])</f>
        <v>599</v>
      </c>
      <c r="U53" s="8">
        <f>SUM(Table325[[#This Row],[20]:[24]])</f>
        <v>516</v>
      </c>
      <c r="V53" s="8">
        <f>SUM(Table325[[#This Row],[25]:[29]])</f>
        <v>484</v>
      </c>
      <c r="W53" s="8">
        <f>SUM(Table325[[#This Row],[30]:[34]])</f>
        <v>466</v>
      </c>
      <c r="X53" s="8">
        <f>SUM(Table325[[#This Row],[35]:[39]])</f>
        <v>488</v>
      </c>
      <c r="Y53" s="8">
        <f>SUM(Table325[[#This Row],[40]:[44]])</f>
        <v>532</v>
      </c>
      <c r="Z53" s="8">
        <f>SUM(Table325[[#This Row],[45]:[49]])</f>
        <v>484</v>
      </c>
      <c r="AA53" s="8">
        <f>SUM(Table325[[#This Row],[50]:[54]])</f>
        <v>770</v>
      </c>
      <c r="AB53" s="8">
        <f>SUM(Table325[[#This Row],[55]:[59]])</f>
        <v>884</v>
      </c>
      <c r="AC53" s="8">
        <f>SUM(Table325[[#This Row],[60]:[64]])</f>
        <v>849</v>
      </c>
      <c r="AD53" s="8">
        <f>SUM(Table325[[#This Row],[65]:[69]])</f>
        <v>699</v>
      </c>
      <c r="AE53" s="8">
        <f>SUM(Table325[[#This Row],[70]:[74]])</f>
        <v>595</v>
      </c>
      <c r="AF53" s="8">
        <f>SUM(Table325[[#This Row],[75]:[79]])</f>
        <v>568</v>
      </c>
      <c r="AG53" s="8">
        <f>SUM(Table325[[#This Row],[80]:[84]])</f>
        <v>318</v>
      </c>
      <c r="AH53" s="8">
        <f>SUM(Table325[[#This Row],[85]:[89]])</f>
        <v>240</v>
      </c>
      <c r="AI53" s="8">
        <f>Table325[[#This Row],[90]]</f>
        <v>97</v>
      </c>
      <c r="AJ53" s="8">
        <v>69</v>
      </c>
      <c r="AK53" s="8">
        <v>57</v>
      </c>
      <c r="AL53" s="8">
        <v>83</v>
      </c>
      <c r="AM53" s="8">
        <v>84</v>
      </c>
      <c r="AN53" s="8">
        <v>80</v>
      </c>
      <c r="AO53" s="8">
        <v>92</v>
      </c>
      <c r="AP53" s="8">
        <v>85</v>
      </c>
      <c r="AQ53" s="8">
        <v>102</v>
      </c>
      <c r="AR53" s="8">
        <v>102</v>
      </c>
      <c r="AS53" s="8">
        <v>90</v>
      </c>
      <c r="AT53" s="8">
        <v>100</v>
      </c>
      <c r="AU53" s="8">
        <v>74</v>
      </c>
      <c r="AV53" s="8">
        <v>98</v>
      </c>
      <c r="AW53" s="8">
        <v>111</v>
      </c>
      <c r="AX53" s="8">
        <v>109</v>
      </c>
      <c r="AY53" s="8">
        <v>103</v>
      </c>
      <c r="AZ53" s="8">
        <v>130</v>
      </c>
      <c r="BA53" s="8">
        <v>117</v>
      </c>
      <c r="BB53" s="8">
        <v>137</v>
      </c>
      <c r="BC53" s="8">
        <v>112</v>
      </c>
      <c r="BD53" s="8">
        <v>99</v>
      </c>
      <c r="BE53" s="8">
        <v>150</v>
      </c>
      <c r="BF53" s="8">
        <v>103</v>
      </c>
      <c r="BG53" s="8">
        <v>88</v>
      </c>
      <c r="BH53" s="8">
        <v>76</v>
      </c>
      <c r="BI53" s="8">
        <v>107</v>
      </c>
      <c r="BJ53" s="8">
        <v>98</v>
      </c>
      <c r="BK53" s="8">
        <v>90</v>
      </c>
      <c r="BL53" s="8">
        <v>95</v>
      </c>
      <c r="BM53" s="8">
        <v>94</v>
      </c>
      <c r="BN53" s="8">
        <v>75</v>
      </c>
      <c r="BO53" s="8">
        <v>76</v>
      </c>
      <c r="BP53" s="8">
        <v>122</v>
      </c>
      <c r="BQ53" s="8">
        <v>93</v>
      </c>
      <c r="BR53" s="8">
        <v>100</v>
      </c>
      <c r="BS53" s="8">
        <v>86</v>
      </c>
      <c r="BT53" s="8">
        <v>101</v>
      </c>
      <c r="BU53" s="8">
        <v>108</v>
      </c>
      <c r="BV53" s="8">
        <v>92</v>
      </c>
      <c r="BW53" s="8">
        <v>101</v>
      </c>
      <c r="BX53" s="8">
        <v>99</v>
      </c>
      <c r="BY53" s="8">
        <v>100</v>
      </c>
      <c r="BZ53" s="8">
        <v>113</v>
      </c>
      <c r="CA53" s="8">
        <v>109</v>
      </c>
      <c r="CB53" s="8">
        <v>111</v>
      </c>
      <c r="CC53" s="8">
        <v>110</v>
      </c>
      <c r="CD53" s="8">
        <v>90</v>
      </c>
      <c r="CE53" s="8">
        <v>89</v>
      </c>
      <c r="CF53" s="8">
        <v>96</v>
      </c>
      <c r="CG53" s="8">
        <v>99</v>
      </c>
      <c r="CH53" s="8">
        <v>115</v>
      </c>
      <c r="CI53" s="8">
        <v>141</v>
      </c>
      <c r="CJ53" s="8">
        <v>161</v>
      </c>
      <c r="CK53" s="8">
        <v>172</v>
      </c>
      <c r="CL53" s="8">
        <v>181</v>
      </c>
      <c r="CM53" s="8">
        <v>183</v>
      </c>
      <c r="CN53" s="8">
        <v>159</v>
      </c>
      <c r="CO53" s="8">
        <v>167</v>
      </c>
      <c r="CP53" s="8">
        <v>206</v>
      </c>
      <c r="CQ53" s="8">
        <v>169</v>
      </c>
      <c r="CR53" s="8">
        <v>194</v>
      </c>
      <c r="CS53" s="8">
        <v>180</v>
      </c>
      <c r="CT53" s="8">
        <v>169</v>
      </c>
      <c r="CU53" s="8">
        <v>149</v>
      </c>
      <c r="CV53" s="8">
        <v>157</v>
      </c>
      <c r="CW53" s="8">
        <v>166</v>
      </c>
      <c r="CX53" s="8">
        <v>134</v>
      </c>
      <c r="CY53" s="8">
        <v>133</v>
      </c>
      <c r="CZ53" s="8">
        <v>134</v>
      </c>
      <c r="DA53" s="8">
        <v>132</v>
      </c>
      <c r="DB53" s="8">
        <v>136</v>
      </c>
      <c r="DC53" s="8">
        <v>121</v>
      </c>
      <c r="DD53" s="8">
        <v>130</v>
      </c>
      <c r="DE53" s="8">
        <v>102</v>
      </c>
      <c r="DF53" s="8">
        <v>106</v>
      </c>
      <c r="DG53" s="8">
        <v>101</v>
      </c>
      <c r="DH53" s="8">
        <v>115</v>
      </c>
      <c r="DI53" s="8">
        <v>139</v>
      </c>
      <c r="DJ53" s="8">
        <v>102</v>
      </c>
      <c r="DK53" s="8">
        <v>111</v>
      </c>
      <c r="DL53" s="8">
        <v>77</v>
      </c>
      <c r="DM53" s="8">
        <v>74</v>
      </c>
      <c r="DN53" s="8">
        <v>51</v>
      </c>
      <c r="DO53" s="8">
        <v>60</v>
      </c>
      <c r="DP53" s="8">
        <v>56</v>
      </c>
      <c r="DQ53" s="8">
        <v>54</v>
      </c>
      <c r="DR53" s="8">
        <v>65</v>
      </c>
      <c r="DS53" s="8">
        <v>35</v>
      </c>
      <c r="DT53" s="8">
        <v>52</v>
      </c>
      <c r="DU53" s="8">
        <v>34</v>
      </c>
      <c r="DV53" s="8">
        <v>97</v>
      </c>
      <c r="DW53" s="8">
        <f t="shared" si="0"/>
        <v>5969</v>
      </c>
      <c r="DX53" s="8">
        <f t="shared" si="1"/>
        <v>765</v>
      </c>
      <c r="DY53" s="8">
        <f t="shared" si="2"/>
        <v>2454</v>
      </c>
      <c r="DZ53" s="8">
        <f t="shared" si="3"/>
        <v>2503</v>
      </c>
    </row>
    <row r="54" spans="1:130" x14ac:dyDescent="0.2">
      <c r="A54" t="s">
        <v>210</v>
      </c>
      <c r="B54" t="s">
        <v>236</v>
      </c>
      <c r="C54" t="s">
        <v>237</v>
      </c>
      <c r="D54" s="8">
        <f>SUM(Table325[[#This Row],[0]:[90]])</f>
        <v>4980</v>
      </c>
      <c r="E54" s="8">
        <f>SUM(Table325[[#This Row],[0]:[15]])</f>
        <v>819</v>
      </c>
      <c r="F54" s="8">
        <f>SUM(Table325[[#This Row],[16]:[64]])</f>
        <v>3182</v>
      </c>
      <c r="G54" s="8">
        <f>SUM(Table325[[#This Row],[65]:[90]])</f>
        <v>979</v>
      </c>
      <c r="H54" s="8">
        <f>SUM(Table325[[#This Row],[85]:[90]])</f>
        <v>113</v>
      </c>
      <c r="I54" s="8">
        <f>SUM(Table325[[#This Row],[0]:[17]])</f>
        <v>916</v>
      </c>
      <c r="J54" s="8">
        <f>SUM(Table325[[#This Row],[18]:[64]])</f>
        <v>3085</v>
      </c>
      <c r="K54" s="8">
        <f>SUM(Table325[[#This Row],[0]:[4]])</f>
        <v>251</v>
      </c>
      <c r="L54" s="8">
        <f>SUM(Table325[[#This Row],[5]:[15]])</f>
        <v>568</v>
      </c>
      <c r="M54" s="8">
        <f>SUM(Table325[[#This Row],[16]:[24]])</f>
        <v>509</v>
      </c>
      <c r="N54" s="8">
        <f>SUM(Table325[[#This Row],[25]:[49]])</f>
        <v>1621</v>
      </c>
      <c r="O54" s="8">
        <f>SUM(Table325[[#This Row],[50]:[64]])</f>
        <v>1052</v>
      </c>
      <c r="P54" s="8">
        <f>SUM(Table325[[#This Row],[65]:[74]])</f>
        <v>528</v>
      </c>
      <c r="Q54" s="8">
        <f>SUM(Table325[[#This Row],[75]:[84]])</f>
        <v>338</v>
      </c>
      <c r="R54" s="8">
        <f>SUM(Table325[[#This Row],[5]:[9]])</f>
        <v>238</v>
      </c>
      <c r="S54" s="8">
        <f>SUM(Table325[[#This Row],[10]:[14]])</f>
        <v>277</v>
      </c>
      <c r="T54" s="8">
        <f>SUM(Table325[[#This Row],[15]:[19]])</f>
        <v>248</v>
      </c>
      <c r="U54" s="8">
        <f>SUM(Table325[[#This Row],[20]:[24]])</f>
        <v>314</v>
      </c>
      <c r="V54" s="8">
        <f>SUM(Table325[[#This Row],[25]:[29]])</f>
        <v>347</v>
      </c>
      <c r="W54" s="8">
        <f>SUM(Table325[[#This Row],[30]:[34]])</f>
        <v>367</v>
      </c>
      <c r="X54" s="8">
        <f>SUM(Table325[[#This Row],[35]:[39]])</f>
        <v>322</v>
      </c>
      <c r="Y54" s="8">
        <f>SUM(Table325[[#This Row],[40]:[44]])</f>
        <v>317</v>
      </c>
      <c r="Z54" s="8">
        <f>SUM(Table325[[#This Row],[45]:[49]])</f>
        <v>268</v>
      </c>
      <c r="AA54" s="8">
        <f>SUM(Table325[[#This Row],[50]:[54]])</f>
        <v>302</v>
      </c>
      <c r="AB54" s="8">
        <f>SUM(Table325[[#This Row],[55]:[59]])</f>
        <v>396</v>
      </c>
      <c r="AC54" s="8">
        <f>SUM(Table325[[#This Row],[60]:[64]])</f>
        <v>354</v>
      </c>
      <c r="AD54" s="8">
        <f>SUM(Table325[[#This Row],[65]:[69]])</f>
        <v>265</v>
      </c>
      <c r="AE54" s="8">
        <f>SUM(Table325[[#This Row],[70]:[74]])</f>
        <v>263</v>
      </c>
      <c r="AF54" s="8">
        <f>SUM(Table325[[#This Row],[75]:[79]])</f>
        <v>214</v>
      </c>
      <c r="AG54" s="8">
        <f>SUM(Table325[[#This Row],[80]:[84]])</f>
        <v>124</v>
      </c>
      <c r="AH54" s="8">
        <f>SUM(Table325[[#This Row],[85]:[89]])</f>
        <v>83</v>
      </c>
      <c r="AI54" s="8">
        <f>Table325[[#This Row],[90]]</f>
        <v>30</v>
      </c>
      <c r="AJ54" s="8">
        <v>54</v>
      </c>
      <c r="AK54" s="8">
        <v>52</v>
      </c>
      <c r="AL54" s="8">
        <v>38</v>
      </c>
      <c r="AM54" s="8">
        <v>49</v>
      </c>
      <c r="AN54" s="8">
        <v>58</v>
      </c>
      <c r="AO54" s="8">
        <v>55</v>
      </c>
      <c r="AP54" s="8">
        <v>46</v>
      </c>
      <c r="AQ54" s="8">
        <v>36</v>
      </c>
      <c r="AR54" s="8">
        <v>49</v>
      </c>
      <c r="AS54" s="8">
        <v>52</v>
      </c>
      <c r="AT54" s="8">
        <v>46</v>
      </c>
      <c r="AU54" s="8">
        <v>55</v>
      </c>
      <c r="AV54" s="8">
        <v>65</v>
      </c>
      <c r="AW54" s="8">
        <v>56</v>
      </c>
      <c r="AX54" s="8">
        <v>55</v>
      </c>
      <c r="AY54" s="8">
        <v>53</v>
      </c>
      <c r="AZ54" s="8">
        <v>52</v>
      </c>
      <c r="BA54" s="8">
        <v>45</v>
      </c>
      <c r="BB54" s="8">
        <v>56</v>
      </c>
      <c r="BC54" s="8">
        <v>42</v>
      </c>
      <c r="BD54" s="8">
        <v>84</v>
      </c>
      <c r="BE54" s="8">
        <v>74</v>
      </c>
      <c r="BF54" s="8">
        <v>57</v>
      </c>
      <c r="BG54" s="8">
        <v>50</v>
      </c>
      <c r="BH54" s="8">
        <v>49</v>
      </c>
      <c r="BI54" s="8">
        <v>67</v>
      </c>
      <c r="BJ54" s="8">
        <v>69</v>
      </c>
      <c r="BK54" s="8">
        <v>79</v>
      </c>
      <c r="BL54" s="8">
        <v>62</v>
      </c>
      <c r="BM54" s="8">
        <v>70</v>
      </c>
      <c r="BN54" s="8">
        <v>73</v>
      </c>
      <c r="BO54" s="8">
        <v>70</v>
      </c>
      <c r="BP54" s="8">
        <v>68</v>
      </c>
      <c r="BQ54" s="8">
        <v>68</v>
      </c>
      <c r="BR54" s="8">
        <v>88</v>
      </c>
      <c r="BS54" s="8">
        <v>66</v>
      </c>
      <c r="BT54" s="8">
        <v>67</v>
      </c>
      <c r="BU54" s="8">
        <v>62</v>
      </c>
      <c r="BV54" s="8">
        <v>65</v>
      </c>
      <c r="BW54" s="8">
        <v>62</v>
      </c>
      <c r="BX54" s="8">
        <v>67</v>
      </c>
      <c r="BY54" s="8">
        <v>66</v>
      </c>
      <c r="BZ54" s="8">
        <v>61</v>
      </c>
      <c r="CA54" s="8">
        <v>51</v>
      </c>
      <c r="CB54" s="8">
        <v>72</v>
      </c>
      <c r="CC54" s="8">
        <v>64</v>
      </c>
      <c r="CD54" s="8">
        <v>47</v>
      </c>
      <c r="CE54" s="8">
        <v>41</v>
      </c>
      <c r="CF54" s="8">
        <v>55</v>
      </c>
      <c r="CG54" s="8">
        <v>61</v>
      </c>
      <c r="CH54" s="8">
        <v>49</v>
      </c>
      <c r="CI54" s="8">
        <v>64</v>
      </c>
      <c r="CJ54" s="8">
        <v>71</v>
      </c>
      <c r="CK54" s="8">
        <v>47</v>
      </c>
      <c r="CL54" s="8">
        <v>71</v>
      </c>
      <c r="CM54" s="8">
        <v>80</v>
      </c>
      <c r="CN54" s="8">
        <v>96</v>
      </c>
      <c r="CO54" s="8">
        <v>80</v>
      </c>
      <c r="CP54" s="8">
        <v>65</v>
      </c>
      <c r="CQ54" s="8">
        <v>75</v>
      </c>
      <c r="CR54" s="8">
        <v>69</v>
      </c>
      <c r="CS54" s="8">
        <v>70</v>
      </c>
      <c r="CT54" s="8">
        <v>77</v>
      </c>
      <c r="CU54" s="8">
        <v>82</v>
      </c>
      <c r="CV54" s="8">
        <v>56</v>
      </c>
      <c r="CW54" s="8">
        <v>52</v>
      </c>
      <c r="CX54" s="8">
        <v>61</v>
      </c>
      <c r="CY54" s="8">
        <v>46</v>
      </c>
      <c r="CZ54" s="8">
        <v>60</v>
      </c>
      <c r="DA54" s="8">
        <v>46</v>
      </c>
      <c r="DB54" s="8">
        <v>52</v>
      </c>
      <c r="DC54" s="8">
        <v>53</v>
      </c>
      <c r="DD54" s="8">
        <v>49</v>
      </c>
      <c r="DE54" s="8">
        <v>53</v>
      </c>
      <c r="DF54" s="8">
        <v>56</v>
      </c>
      <c r="DG54" s="8">
        <v>42</v>
      </c>
      <c r="DH54" s="8">
        <v>54</v>
      </c>
      <c r="DI54" s="8">
        <v>49</v>
      </c>
      <c r="DJ54" s="8">
        <v>37</v>
      </c>
      <c r="DK54" s="8">
        <v>32</v>
      </c>
      <c r="DL54" s="8">
        <v>33</v>
      </c>
      <c r="DM54" s="8">
        <v>29</v>
      </c>
      <c r="DN54" s="8">
        <v>17</v>
      </c>
      <c r="DO54" s="8">
        <v>21</v>
      </c>
      <c r="DP54" s="8">
        <v>24</v>
      </c>
      <c r="DQ54" s="8">
        <v>21</v>
      </c>
      <c r="DR54" s="8">
        <v>14</v>
      </c>
      <c r="DS54" s="8">
        <v>21</v>
      </c>
      <c r="DT54" s="8">
        <v>13</v>
      </c>
      <c r="DU54" s="8">
        <v>14</v>
      </c>
      <c r="DV54" s="8">
        <v>30</v>
      </c>
      <c r="DW54" s="8">
        <f t="shared" si="0"/>
        <v>3182</v>
      </c>
      <c r="DX54" s="8">
        <f t="shared" si="1"/>
        <v>412</v>
      </c>
      <c r="DY54" s="8">
        <f t="shared" si="2"/>
        <v>1621</v>
      </c>
      <c r="DZ54" s="8">
        <f t="shared" si="3"/>
        <v>1052</v>
      </c>
    </row>
    <row r="55" spans="1:130" x14ac:dyDescent="0.2">
      <c r="A55" t="s">
        <v>210</v>
      </c>
      <c r="B55" t="s">
        <v>238</v>
      </c>
      <c r="C55" t="s">
        <v>239</v>
      </c>
      <c r="D55" s="8">
        <f>SUM(Table325[[#This Row],[0]:[90]])</f>
        <v>5836</v>
      </c>
      <c r="E55" s="8">
        <f>SUM(Table325[[#This Row],[0]:[15]])</f>
        <v>876</v>
      </c>
      <c r="F55" s="8">
        <f>SUM(Table325[[#This Row],[16]:[64]])</f>
        <v>3721</v>
      </c>
      <c r="G55" s="8">
        <f>SUM(Table325[[#This Row],[65]:[90]])</f>
        <v>1239</v>
      </c>
      <c r="H55" s="8">
        <f>SUM(Table325[[#This Row],[85]:[90]])</f>
        <v>192</v>
      </c>
      <c r="I55" s="8">
        <f>SUM(Table325[[#This Row],[0]:[17]])</f>
        <v>1008</v>
      </c>
      <c r="J55" s="8">
        <f>SUM(Table325[[#This Row],[18]:[64]])</f>
        <v>3589</v>
      </c>
      <c r="K55" s="8">
        <f>SUM(Table325[[#This Row],[0]:[4]])</f>
        <v>244</v>
      </c>
      <c r="L55" s="8">
        <f>SUM(Table325[[#This Row],[5]:[15]])</f>
        <v>632</v>
      </c>
      <c r="M55" s="8">
        <f>SUM(Table325[[#This Row],[16]:[24]])</f>
        <v>604</v>
      </c>
      <c r="N55" s="8">
        <f>SUM(Table325[[#This Row],[25]:[49]])</f>
        <v>1805</v>
      </c>
      <c r="O55" s="8">
        <f>SUM(Table325[[#This Row],[50]:[64]])</f>
        <v>1312</v>
      </c>
      <c r="P55" s="8">
        <f>SUM(Table325[[#This Row],[65]:[74]])</f>
        <v>603</v>
      </c>
      <c r="Q55" s="8">
        <f>SUM(Table325[[#This Row],[75]:[84]])</f>
        <v>444</v>
      </c>
      <c r="R55" s="8">
        <f>SUM(Table325[[#This Row],[5]:[9]])</f>
        <v>247</v>
      </c>
      <c r="S55" s="8">
        <f>SUM(Table325[[#This Row],[10]:[14]])</f>
        <v>319</v>
      </c>
      <c r="T55" s="8">
        <f>SUM(Table325[[#This Row],[15]:[19]])</f>
        <v>353</v>
      </c>
      <c r="U55" s="8">
        <f>SUM(Table325[[#This Row],[20]:[24]])</f>
        <v>317</v>
      </c>
      <c r="V55" s="8">
        <f>SUM(Table325[[#This Row],[25]:[29]])</f>
        <v>308</v>
      </c>
      <c r="W55" s="8">
        <f>SUM(Table325[[#This Row],[30]:[34]])</f>
        <v>346</v>
      </c>
      <c r="X55" s="8">
        <f>SUM(Table325[[#This Row],[35]:[39]])</f>
        <v>359</v>
      </c>
      <c r="Y55" s="8">
        <f>SUM(Table325[[#This Row],[40]:[44]])</f>
        <v>404</v>
      </c>
      <c r="Z55" s="8">
        <f>SUM(Table325[[#This Row],[45]:[49]])</f>
        <v>388</v>
      </c>
      <c r="AA55" s="8">
        <f>SUM(Table325[[#This Row],[50]:[54]])</f>
        <v>466</v>
      </c>
      <c r="AB55" s="8">
        <f>SUM(Table325[[#This Row],[55]:[59]])</f>
        <v>421</v>
      </c>
      <c r="AC55" s="8">
        <f>SUM(Table325[[#This Row],[60]:[64]])</f>
        <v>425</v>
      </c>
      <c r="AD55" s="8">
        <f>SUM(Table325[[#This Row],[65]:[69]])</f>
        <v>316</v>
      </c>
      <c r="AE55" s="8">
        <f>SUM(Table325[[#This Row],[70]:[74]])</f>
        <v>287</v>
      </c>
      <c r="AF55" s="8">
        <f>SUM(Table325[[#This Row],[75]:[79]])</f>
        <v>253</v>
      </c>
      <c r="AG55" s="8">
        <f>SUM(Table325[[#This Row],[80]:[84]])</f>
        <v>191</v>
      </c>
      <c r="AH55" s="8">
        <f>SUM(Table325[[#This Row],[85]:[89]])</f>
        <v>127</v>
      </c>
      <c r="AI55" s="8">
        <f>Table325[[#This Row],[90]]</f>
        <v>65</v>
      </c>
      <c r="AJ55" s="8">
        <v>55</v>
      </c>
      <c r="AK55" s="8">
        <v>49</v>
      </c>
      <c r="AL55" s="8">
        <v>51</v>
      </c>
      <c r="AM55" s="8">
        <v>43</v>
      </c>
      <c r="AN55" s="8">
        <v>46</v>
      </c>
      <c r="AO55" s="8">
        <v>38</v>
      </c>
      <c r="AP55" s="8">
        <v>57</v>
      </c>
      <c r="AQ55" s="8">
        <v>42</v>
      </c>
      <c r="AR55" s="8">
        <v>55</v>
      </c>
      <c r="AS55" s="8">
        <v>55</v>
      </c>
      <c r="AT55" s="8">
        <v>65</v>
      </c>
      <c r="AU55" s="8">
        <v>64</v>
      </c>
      <c r="AV55" s="8">
        <v>66</v>
      </c>
      <c r="AW55" s="8">
        <v>61</v>
      </c>
      <c r="AX55" s="8">
        <v>63</v>
      </c>
      <c r="AY55" s="8">
        <v>66</v>
      </c>
      <c r="AZ55" s="8">
        <v>72</v>
      </c>
      <c r="BA55" s="8">
        <v>60</v>
      </c>
      <c r="BB55" s="8">
        <v>70</v>
      </c>
      <c r="BC55" s="8">
        <v>85</v>
      </c>
      <c r="BD55" s="8">
        <v>72</v>
      </c>
      <c r="BE55" s="8">
        <v>82</v>
      </c>
      <c r="BF55" s="8">
        <v>61</v>
      </c>
      <c r="BG55" s="8">
        <v>46</v>
      </c>
      <c r="BH55" s="8">
        <v>56</v>
      </c>
      <c r="BI55" s="8">
        <v>69</v>
      </c>
      <c r="BJ55" s="8">
        <v>51</v>
      </c>
      <c r="BK55" s="8">
        <v>72</v>
      </c>
      <c r="BL55" s="8">
        <v>53</v>
      </c>
      <c r="BM55" s="8">
        <v>63</v>
      </c>
      <c r="BN55" s="8">
        <v>70</v>
      </c>
      <c r="BO55" s="8">
        <v>68</v>
      </c>
      <c r="BP55" s="8">
        <v>61</v>
      </c>
      <c r="BQ55" s="8">
        <v>68</v>
      </c>
      <c r="BR55" s="8">
        <v>79</v>
      </c>
      <c r="BS55" s="8">
        <v>82</v>
      </c>
      <c r="BT55" s="8">
        <v>70</v>
      </c>
      <c r="BU55" s="8">
        <v>61</v>
      </c>
      <c r="BV55" s="8">
        <v>73</v>
      </c>
      <c r="BW55" s="8">
        <v>73</v>
      </c>
      <c r="BX55" s="8">
        <v>67</v>
      </c>
      <c r="BY55" s="8">
        <v>94</v>
      </c>
      <c r="BZ55" s="8">
        <v>71</v>
      </c>
      <c r="CA55" s="8">
        <v>97</v>
      </c>
      <c r="CB55" s="8">
        <v>75</v>
      </c>
      <c r="CC55" s="8">
        <v>78</v>
      </c>
      <c r="CD55" s="8">
        <v>76</v>
      </c>
      <c r="CE55" s="8">
        <v>65</v>
      </c>
      <c r="CF55" s="8">
        <v>78</v>
      </c>
      <c r="CG55" s="8">
        <v>91</v>
      </c>
      <c r="CH55" s="8">
        <v>81</v>
      </c>
      <c r="CI55" s="8">
        <v>87</v>
      </c>
      <c r="CJ55" s="8">
        <v>99</v>
      </c>
      <c r="CK55" s="8">
        <v>100</v>
      </c>
      <c r="CL55" s="8">
        <v>99</v>
      </c>
      <c r="CM55" s="8">
        <v>82</v>
      </c>
      <c r="CN55" s="8">
        <v>88</v>
      </c>
      <c r="CO55" s="8">
        <v>86</v>
      </c>
      <c r="CP55" s="8">
        <v>81</v>
      </c>
      <c r="CQ55" s="8">
        <v>84</v>
      </c>
      <c r="CR55" s="8">
        <v>86</v>
      </c>
      <c r="CS55" s="8">
        <v>78</v>
      </c>
      <c r="CT55" s="8">
        <v>105</v>
      </c>
      <c r="CU55" s="8">
        <v>82</v>
      </c>
      <c r="CV55" s="8">
        <v>74</v>
      </c>
      <c r="CW55" s="8">
        <v>57</v>
      </c>
      <c r="CX55" s="8">
        <v>63</v>
      </c>
      <c r="CY55" s="8">
        <v>68</v>
      </c>
      <c r="CZ55" s="8">
        <v>66</v>
      </c>
      <c r="DA55" s="8">
        <v>62</v>
      </c>
      <c r="DB55" s="8">
        <v>68</v>
      </c>
      <c r="DC55" s="8">
        <v>53</v>
      </c>
      <c r="DD55" s="8">
        <v>52</v>
      </c>
      <c r="DE55" s="8">
        <v>61</v>
      </c>
      <c r="DF55" s="8">
        <v>53</v>
      </c>
      <c r="DG55" s="8">
        <v>67</v>
      </c>
      <c r="DH55" s="8">
        <v>62</v>
      </c>
      <c r="DI55" s="8">
        <v>40</v>
      </c>
      <c r="DJ55" s="8">
        <v>43</v>
      </c>
      <c r="DK55" s="8">
        <v>41</v>
      </c>
      <c r="DL55" s="8">
        <v>38</v>
      </c>
      <c r="DM55" s="8">
        <v>40</v>
      </c>
      <c r="DN55" s="8">
        <v>36</v>
      </c>
      <c r="DO55" s="8">
        <v>39</v>
      </c>
      <c r="DP55" s="8">
        <v>38</v>
      </c>
      <c r="DQ55" s="8">
        <v>27</v>
      </c>
      <c r="DR55" s="8">
        <v>36</v>
      </c>
      <c r="DS55" s="8">
        <v>30</v>
      </c>
      <c r="DT55" s="8">
        <v>11</v>
      </c>
      <c r="DU55" s="8">
        <v>23</v>
      </c>
      <c r="DV55" s="8">
        <v>65</v>
      </c>
      <c r="DW55" s="8">
        <f t="shared" si="0"/>
        <v>3721</v>
      </c>
      <c r="DX55" s="8">
        <f t="shared" si="1"/>
        <v>472</v>
      </c>
      <c r="DY55" s="8">
        <f t="shared" si="2"/>
        <v>1805</v>
      </c>
      <c r="DZ55" s="8">
        <f t="shared" si="3"/>
        <v>1312</v>
      </c>
    </row>
    <row r="56" spans="1:130" x14ac:dyDescent="0.2">
      <c r="A56" t="s">
        <v>210</v>
      </c>
      <c r="B56" t="s">
        <v>240</v>
      </c>
      <c r="C56" t="s">
        <v>241</v>
      </c>
      <c r="D56" s="8">
        <f>SUM(Table325[[#This Row],[0]:[90]])</f>
        <v>5356</v>
      </c>
      <c r="E56" s="8">
        <f>SUM(Table325[[#This Row],[0]:[15]])</f>
        <v>1051</v>
      </c>
      <c r="F56" s="8">
        <f>SUM(Table325[[#This Row],[16]:[64]])</f>
        <v>3365</v>
      </c>
      <c r="G56" s="8">
        <f>SUM(Table325[[#This Row],[65]:[90]])</f>
        <v>940</v>
      </c>
      <c r="H56" s="8">
        <f>SUM(Table325[[#This Row],[85]:[90]])</f>
        <v>68</v>
      </c>
      <c r="I56" s="8">
        <f>SUM(Table325[[#This Row],[0]:[17]])</f>
        <v>1199</v>
      </c>
      <c r="J56" s="8">
        <f>SUM(Table325[[#This Row],[18]:[64]])</f>
        <v>3217</v>
      </c>
      <c r="K56" s="8">
        <f>SUM(Table325[[#This Row],[0]:[4]])</f>
        <v>280</v>
      </c>
      <c r="L56" s="8">
        <f>SUM(Table325[[#This Row],[5]:[15]])</f>
        <v>771</v>
      </c>
      <c r="M56" s="8">
        <f>SUM(Table325[[#This Row],[16]:[24]])</f>
        <v>565</v>
      </c>
      <c r="N56" s="8">
        <f>SUM(Table325[[#This Row],[25]:[49]])</f>
        <v>1667</v>
      </c>
      <c r="O56" s="8">
        <f>SUM(Table325[[#This Row],[50]:[64]])</f>
        <v>1133</v>
      </c>
      <c r="P56" s="8">
        <f>SUM(Table325[[#This Row],[65]:[74]])</f>
        <v>528</v>
      </c>
      <c r="Q56" s="8">
        <f>SUM(Table325[[#This Row],[75]:[84]])</f>
        <v>344</v>
      </c>
      <c r="R56" s="8">
        <f>SUM(Table325[[#This Row],[5]:[9]])</f>
        <v>340</v>
      </c>
      <c r="S56" s="8">
        <f>SUM(Table325[[#This Row],[10]:[14]])</f>
        <v>366</v>
      </c>
      <c r="T56" s="8">
        <f>SUM(Table325[[#This Row],[15]:[19]])</f>
        <v>319</v>
      </c>
      <c r="U56" s="8">
        <f>SUM(Table325[[#This Row],[20]:[24]])</f>
        <v>311</v>
      </c>
      <c r="V56" s="8">
        <f>SUM(Table325[[#This Row],[25]:[29]])</f>
        <v>296</v>
      </c>
      <c r="W56" s="8">
        <f>SUM(Table325[[#This Row],[30]:[34]])</f>
        <v>399</v>
      </c>
      <c r="X56" s="8">
        <f>SUM(Table325[[#This Row],[35]:[39]])</f>
        <v>340</v>
      </c>
      <c r="Y56" s="8">
        <f>SUM(Table325[[#This Row],[40]:[44]])</f>
        <v>311</v>
      </c>
      <c r="Z56" s="8">
        <f>SUM(Table325[[#This Row],[45]:[49]])</f>
        <v>321</v>
      </c>
      <c r="AA56" s="8">
        <f>SUM(Table325[[#This Row],[50]:[54]])</f>
        <v>384</v>
      </c>
      <c r="AB56" s="8">
        <f>SUM(Table325[[#This Row],[55]:[59]])</f>
        <v>387</v>
      </c>
      <c r="AC56" s="8">
        <f>SUM(Table325[[#This Row],[60]:[64]])</f>
        <v>362</v>
      </c>
      <c r="AD56" s="8">
        <f>SUM(Table325[[#This Row],[65]:[69]])</f>
        <v>263</v>
      </c>
      <c r="AE56" s="8">
        <f>SUM(Table325[[#This Row],[70]:[74]])</f>
        <v>265</v>
      </c>
      <c r="AF56" s="8">
        <f>SUM(Table325[[#This Row],[75]:[79]])</f>
        <v>217</v>
      </c>
      <c r="AG56" s="8">
        <f>SUM(Table325[[#This Row],[80]:[84]])</f>
        <v>127</v>
      </c>
      <c r="AH56" s="8">
        <f>SUM(Table325[[#This Row],[85]:[89]])</f>
        <v>51</v>
      </c>
      <c r="AI56" s="8">
        <f>Table325[[#This Row],[90]]</f>
        <v>17</v>
      </c>
      <c r="AJ56" s="8">
        <v>51</v>
      </c>
      <c r="AK56" s="8">
        <v>53</v>
      </c>
      <c r="AL56" s="8">
        <v>51</v>
      </c>
      <c r="AM56" s="8">
        <v>61</v>
      </c>
      <c r="AN56" s="8">
        <v>64</v>
      </c>
      <c r="AO56" s="8">
        <v>64</v>
      </c>
      <c r="AP56" s="8">
        <v>71</v>
      </c>
      <c r="AQ56" s="8">
        <v>69</v>
      </c>
      <c r="AR56" s="8">
        <v>69</v>
      </c>
      <c r="AS56" s="8">
        <v>67</v>
      </c>
      <c r="AT56" s="8">
        <v>84</v>
      </c>
      <c r="AU56" s="8">
        <v>57</v>
      </c>
      <c r="AV56" s="8">
        <v>66</v>
      </c>
      <c r="AW56" s="8">
        <v>87</v>
      </c>
      <c r="AX56" s="8">
        <v>72</v>
      </c>
      <c r="AY56" s="8">
        <v>65</v>
      </c>
      <c r="AZ56" s="8">
        <v>75</v>
      </c>
      <c r="BA56" s="8">
        <v>73</v>
      </c>
      <c r="BB56" s="8">
        <v>50</v>
      </c>
      <c r="BC56" s="8">
        <v>56</v>
      </c>
      <c r="BD56" s="8">
        <v>66</v>
      </c>
      <c r="BE56" s="8">
        <v>74</v>
      </c>
      <c r="BF56" s="8">
        <v>50</v>
      </c>
      <c r="BG56" s="8">
        <v>59</v>
      </c>
      <c r="BH56" s="8">
        <v>62</v>
      </c>
      <c r="BI56" s="8">
        <v>62</v>
      </c>
      <c r="BJ56" s="8">
        <v>59</v>
      </c>
      <c r="BK56" s="8">
        <v>64</v>
      </c>
      <c r="BL56" s="8">
        <v>58</v>
      </c>
      <c r="BM56" s="8">
        <v>53</v>
      </c>
      <c r="BN56" s="8">
        <v>64</v>
      </c>
      <c r="BO56" s="8">
        <v>86</v>
      </c>
      <c r="BP56" s="8">
        <v>80</v>
      </c>
      <c r="BQ56" s="8">
        <v>86</v>
      </c>
      <c r="BR56" s="8">
        <v>83</v>
      </c>
      <c r="BS56" s="8">
        <v>69</v>
      </c>
      <c r="BT56" s="8">
        <v>55</v>
      </c>
      <c r="BU56" s="8">
        <v>73</v>
      </c>
      <c r="BV56" s="8">
        <v>75</v>
      </c>
      <c r="BW56" s="8">
        <v>68</v>
      </c>
      <c r="BX56" s="8">
        <v>56</v>
      </c>
      <c r="BY56" s="8">
        <v>67</v>
      </c>
      <c r="BZ56" s="8">
        <v>69</v>
      </c>
      <c r="CA56" s="8">
        <v>55</v>
      </c>
      <c r="CB56" s="8">
        <v>64</v>
      </c>
      <c r="CC56" s="8">
        <v>68</v>
      </c>
      <c r="CD56" s="8">
        <v>52</v>
      </c>
      <c r="CE56" s="8">
        <v>68</v>
      </c>
      <c r="CF56" s="8">
        <v>66</v>
      </c>
      <c r="CG56" s="8">
        <v>67</v>
      </c>
      <c r="CH56" s="8">
        <v>52</v>
      </c>
      <c r="CI56" s="8">
        <v>83</v>
      </c>
      <c r="CJ56" s="8">
        <v>96</v>
      </c>
      <c r="CK56" s="8">
        <v>88</v>
      </c>
      <c r="CL56" s="8">
        <v>65</v>
      </c>
      <c r="CM56" s="8">
        <v>68</v>
      </c>
      <c r="CN56" s="8">
        <v>74</v>
      </c>
      <c r="CO56" s="8">
        <v>83</v>
      </c>
      <c r="CP56" s="8">
        <v>87</v>
      </c>
      <c r="CQ56" s="8">
        <v>75</v>
      </c>
      <c r="CR56" s="8">
        <v>73</v>
      </c>
      <c r="CS56" s="8">
        <v>70</v>
      </c>
      <c r="CT56" s="8">
        <v>74</v>
      </c>
      <c r="CU56" s="8">
        <v>71</v>
      </c>
      <c r="CV56" s="8">
        <v>74</v>
      </c>
      <c r="CW56" s="8">
        <v>59</v>
      </c>
      <c r="CX56" s="8">
        <v>46</v>
      </c>
      <c r="CY56" s="8">
        <v>60</v>
      </c>
      <c r="CZ56" s="8">
        <v>49</v>
      </c>
      <c r="DA56" s="8">
        <v>49</v>
      </c>
      <c r="DB56" s="8">
        <v>57</v>
      </c>
      <c r="DC56" s="8">
        <v>46</v>
      </c>
      <c r="DD56" s="8">
        <v>51</v>
      </c>
      <c r="DE56" s="8">
        <v>56</v>
      </c>
      <c r="DF56" s="8">
        <v>55</v>
      </c>
      <c r="DG56" s="8">
        <v>40</v>
      </c>
      <c r="DH56" s="8">
        <v>54</v>
      </c>
      <c r="DI56" s="8">
        <v>44</v>
      </c>
      <c r="DJ56" s="8">
        <v>44</v>
      </c>
      <c r="DK56" s="8">
        <v>35</v>
      </c>
      <c r="DL56" s="8">
        <v>31</v>
      </c>
      <c r="DM56" s="8">
        <v>21</v>
      </c>
      <c r="DN56" s="8">
        <v>25</v>
      </c>
      <c r="DO56" s="8">
        <v>21</v>
      </c>
      <c r="DP56" s="8">
        <v>29</v>
      </c>
      <c r="DQ56" s="8">
        <v>13</v>
      </c>
      <c r="DR56" s="8">
        <v>12</v>
      </c>
      <c r="DS56" s="8">
        <v>14</v>
      </c>
      <c r="DT56" s="8">
        <v>7</v>
      </c>
      <c r="DU56" s="8">
        <v>5</v>
      </c>
      <c r="DV56" s="8">
        <v>17</v>
      </c>
      <c r="DW56" s="8">
        <f t="shared" si="0"/>
        <v>3365</v>
      </c>
      <c r="DX56" s="8">
        <f t="shared" si="1"/>
        <v>417</v>
      </c>
      <c r="DY56" s="8">
        <f t="shared" si="2"/>
        <v>1667</v>
      </c>
      <c r="DZ56" s="8">
        <f t="shared" si="3"/>
        <v>1133</v>
      </c>
    </row>
    <row r="57" spans="1:130" x14ac:dyDescent="0.2">
      <c r="A57" t="s">
        <v>210</v>
      </c>
      <c r="B57" t="s">
        <v>242</v>
      </c>
      <c r="C57" t="s">
        <v>243</v>
      </c>
      <c r="D57" s="8">
        <f>SUM(Table325[[#This Row],[0]:[90]])</f>
        <v>12439</v>
      </c>
      <c r="E57" s="8">
        <f>SUM(Table325[[#This Row],[0]:[15]])</f>
        <v>2511</v>
      </c>
      <c r="F57" s="8">
        <f>SUM(Table325[[#This Row],[16]:[64]])</f>
        <v>8007</v>
      </c>
      <c r="G57" s="8">
        <f>SUM(Table325[[#This Row],[65]:[90]])</f>
        <v>1921</v>
      </c>
      <c r="H57" s="8">
        <f>SUM(Table325[[#This Row],[85]:[90]])</f>
        <v>139</v>
      </c>
      <c r="I57" s="8">
        <f>SUM(Table325[[#This Row],[0]:[17]])</f>
        <v>2851</v>
      </c>
      <c r="J57" s="8">
        <f>SUM(Table325[[#This Row],[18]:[64]])</f>
        <v>7667</v>
      </c>
      <c r="K57" s="8">
        <f>SUM(Table325[[#This Row],[0]:[4]])</f>
        <v>653</v>
      </c>
      <c r="L57" s="8">
        <f>SUM(Table325[[#This Row],[5]:[15]])</f>
        <v>1858</v>
      </c>
      <c r="M57" s="8">
        <f>SUM(Table325[[#This Row],[16]:[24]])</f>
        <v>1357</v>
      </c>
      <c r="N57" s="8">
        <f>SUM(Table325[[#This Row],[25]:[49]])</f>
        <v>4256</v>
      </c>
      <c r="O57" s="8">
        <f>SUM(Table325[[#This Row],[50]:[64]])</f>
        <v>2394</v>
      </c>
      <c r="P57" s="8">
        <f>SUM(Table325[[#This Row],[65]:[74]])</f>
        <v>1084</v>
      </c>
      <c r="Q57" s="8">
        <f>SUM(Table325[[#This Row],[75]:[84]])</f>
        <v>698</v>
      </c>
      <c r="R57" s="8">
        <f>SUM(Table325[[#This Row],[5]:[9]])</f>
        <v>788</v>
      </c>
      <c r="S57" s="8">
        <f>SUM(Table325[[#This Row],[10]:[14]])</f>
        <v>910</v>
      </c>
      <c r="T57" s="8">
        <f>SUM(Table325[[#This Row],[15]:[19]])</f>
        <v>816</v>
      </c>
      <c r="U57" s="8">
        <f>SUM(Table325[[#This Row],[20]:[24]])</f>
        <v>701</v>
      </c>
      <c r="V57" s="8">
        <f>SUM(Table325[[#This Row],[25]:[29]])</f>
        <v>831</v>
      </c>
      <c r="W57" s="8">
        <f>SUM(Table325[[#This Row],[30]:[34]])</f>
        <v>1031</v>
      </c>
      <c r="X57" s="8">
        <f>SUM(Table325[[#This Row],[35]:[39]])</f>
        <v>922</v>
      </c>
      <c r="Y57" s="8">
        <f>SUM(Table325[[#This Row],[40]:[44]])</f>
        <v>858</v>
      </c>
      <c r="Z57" s="8">
        <f>SUM(Table325[[#This Row],[45]:[49]])</f>
        <v>614</v>
      </c>
      <c r="AA57" s="8">
        <f>SUM(Table325[[#This Row],[50]:[54]])</f>
        <v>831</v>
      </c>
      <c r="AB57" s="8">
        <f>SUM(Table325[[#This Row],[55]:[59]])</f>
        <v>824</v>
      </c>
      <c r="AC57" s="8">
        <f>SUM(Table325[[#This Row],[60]:[64]])</f>
        <v>739</v>
      </c>
      <c r="AD57" s="8">
        <f>SUM(Table325[[#This Row],[65]:[69]])</f>
        <v>596</v>
      </c>
      <c r="AE57" s="8">
        <f>SUM(Table325[[#This Row],[70]:[74]])</f>
        <v>488</v>
      </c>
      <c r="AF57" s="8">
        <f>SUM(Table325[[#This Row],[75]:[79]])</f>
        <v>478</v>
      </c>
      <c r="AG57" s="8">
        <f>SUM(Table325[[#This Row],[80]:[84]])</f>
        <v>220</v>
      </c>
      <c r="AH57" s="8">
        <f>SUM(Table325[[#This Row],[85]:[89]])</f>
        <v>84</v>
      </c>
      <c r="AI57" s="8">
        <f>Table325[[#This Row],[90]]</f>
        <v>55</v>
      </c>
      <c r="AJ57" s="8">
        <v>125</v>
      </c>
      <c r="AK57" s="8">
        <v>126</v>
      </c>
      <c r="AL57" s="8">
        <v>144</v>
      </c>
      <c r="AM57" s="8">
        <v>133</v>
      </c>
      <c r="AN57" s="8">
        <v>125</v>
      </c>
      <c r="AO57" s="8">
        <v>153</v>
      </c>
      <c r="AP57" s="8">
        <v>145</v>
      </c>
      <c r="AQ57" s="8">
        <v>143</v>
      </c>
      <c r="AR57" s="8">
        <v>177</v>
      </c>
      <c r="AS57" s="8">
        <v>170</v>
      </c>
      <c r="AT57" s="8">
        <v>181</v>
      </c>
      <c r="AU57" s="8">
        <v>180</v>
      </c>
      <c r="AV57" s="8">
        <v>185</v>
      </c>
      <c r="AW57" s="8">
        <v>164</v>
      </c>
      <c r="AX57" s="8">
        <v>200</v>
      </c>
      <c r="AY57" s="8">
        <v>160</v>
      </c>
      <c r="AZ57" s="8">
        <v>175</v>
      </c>
      <c r="BA57" s="8">
        <v>165</v>
      </c>
      <c r="BB57" s="8">
        <v>163</v>
      </c>
      <c r="BC57" s="8">
        <v>153</v>
      </c>
      <c r="BD57" s="8">
        <v>153</v>
      </c>
      <c r="BE57" s="8">
        <v>176</v>
      </c>
      <c r="BF57" s="8">
        <v>132</v>
      </c>
      <c r="BG57" s="8">
        <v>131</v>
      </c>
      <c r="BH57" s="8">
        <v>109</v>
      </c>
      <c r="BI57" s="8">
        <v>148</v>
      </c>
      <c r="BJ57" s="8">
        <v>150</v>
      </c>
      <c r="BK57" s="8">
        <v>174</v>
      </c>
      <c r="BL57" s="8">
        <v>175</v>
      </c>
      <c r="BM57" s="8">
        <v>184</v>
      </c>
      <c r="BN57" s="8">
        <v>191</v>
      </c>
      <c r="BO57" s="8">
        <v>202</v>
      </c>
      <c r="BP57" s="8">
        <v>214</v>
      </c>
      <c r="BQ57" s="8">
        <v>229</v>
      </c>
      <c r="BR57" s="8">
        <v>195</v>
      </c>
      <c r="BS57" s="8">
        <v>166</v>
      </c>
      <c r="BT57" s="8">
        <v>175</v>
      </c>
      <c r="BU57" s="8">
        <v>202</v>
      </c>
      <c r="BV57" s="8">
        <v>187</v>
      </c>
      <c r="BW57" s="8">
        <v>192</v>
      </c>
      <c r="BX57" s="8">
        <v>162</v>
      </c>
      <c r="BY57" s="8">
        <v>176</v>
      </c>
      <c r="BZ57" s="8">
        <v>172</v>
      </c>
      <c r="CA57" s="8">
        <v>159</v>
      </c>
      <c r="CB57" s="8">
        <v>189</v>
      </c>
      <c r="CC57" s="8">
        <v>135</v>
      </c>
      <c r="CD57" s="8">
        <v>120</v>
      </c>
      <c r="CE57" s="8">
        <v>96</v>
      </c>
      <c r="CF57" s="8">
        <v>126</v>
      </c>
      <c r="CG57" s="8">
        <v>137</v>
      </c>
      <c r="CH57" s="8">
        <v>145</v>
      </c>
      <c r="CI57" s="8">
        <v>174</v>
      </c>
      <c r="CJ57" s="8">
        <v>144</v>
      </c>
      <c r="CK57" s="8">
        <v>189</v>
      </c>
      <c r="CL57" s="8">
        <v>179</v>
      </c>
      <c r="CM57" s="8">
        <v>175</v>
      </c>
      <c r="CN57" s="8">
        <v>154</v>
      </c>
      <c r="CO57" s="8">
        <v>179</v>
      </c>
      <c r="CP57" s="8">
        <v>156</v>
      </c>
      <c r="CQ57" s="8">
        <v>160</v>
      </c>
      <c r="CR57" s="8">
        <v>175</v>
      </c>
      <c r="CS57" s="8">
        <v>165</v>
      </c>
      <c r="CT57" s="8">
        <v>137</v>
      </c>
      <c r="CU57" s="8">
        <v>149</v>
      </c>
      <c r="CV57" s="8">
        <v>113</v>
      </c>
      <c r="CW57" s="8">
        <v>126</v>
      </c>
      <c r="CX57" s="8">
        <v>116</v>
      </c>
      <c r="CY57" s="8">
        <v>131</v>
      </c>
      <c r="CZ57" s="8">
        <v>130</v>
      </c>
      <c r="DA57" s="8">
        <v>93</v>
      </c>
      <c r="DB57" s="8">
        <v>93</v>
      </c>
      <c r="DC57" s="8">
        <v>98</v>
      </c>
      <c r="DD57" s="8">
        <v>102</v>
      </c>
      <c r="DE57" s="8">
        <v>94</v>
      </c>
      <c r="DF57" s="8">
        <v>101</v>
      </c>
      <c r="DG57" s="8">
        <v>105</v>
      </c>
      <c r="DH57" s="8">
        <v>107</v>
      </c>
      <c r="DI57" s="8">
        <v>110</v>
      </c>
      <c r="DJ57" s="8">
        <v>77</v>
      </c>
      <c r="DK57" s="8">
        <v>79</v>
      </c>
      <c r="DL57" s="8">
        <v>63</v>
      </c>
      <c r="DM57" s="8">
        <v>51</v>
      </c>
      <c r="DN57" s="8">
        <v>37</v>
      </c>
      <c r="DO57" s="8">
        <v>40</v>
      </c>
      <c r="DP57" s="8">
        <v>29</v>
      </c>
      <c r="DQ57" s="8">
        <v>18</v>
      </c>
      <c r="DR57" s="8">
        <v>17</v>
      </c>
      <c r="DS57" s="8">
        <v>18</v>
      </c>
      <c r="DT57" s="8">
        <v>20</v>
      </c>
      <c r="DU57" s="8">
        <v>11</v>
      </c>
      <c r="DV57" s="8">
        <v>55</v>
      </c>
      <c r="DW57" s="8">
        <f t="shared" si="0"/>
        <v>8007</v>
      </c>
      <c r="DX57" s="8">
        <f t="shared" si="1"/>
        <v>1017</v>
      </c>
      <c r="DY57" s="8">
        <f t="shared" si="2"/>
        <v>4256</v>
      </c>
      <c r="DZ57" s="8">
        <f t="shared" si="3"/>
        <v>2394</v>
      </c>
    </row>
    <row r="58" spans="1:130" x14ac:dyDescent="0.2">
      <c r="A58" t="s">
        <v>210</v>
      </c>
      <c r="B58" t="s">
        <v>244</v>
      </c>
      <c r="C58" t="s">
        <v>245</v>
      </c>
      <c r="D58" s="8">
        <f>SUM(Table325[[#This Row],[0]:[90]])</f>
        <v>15235</v>
      </c>
      <c r="E58" s="8">
        <f>SUM(Table325[[#This Row],[0]:[15]])</f>
        <v>2598</v>
      </c>
      <c r="F58" s="8">
        <f>SUM(Table325[[#This Row],[16]:[64]])</f>
        <v>9145</v>
      </c>
      <c r="G58" s="8">
        <f>SUM(Table325[[#This Row],[65]:[90]])</f>
        <v>3492</v>
      </c>
      <c r="H58" s="8">
        <f>SUM(Table325[[#This Row],[85]:[90]])</f>
        <v>353</v>
      </c>
      <c r="I58" s="8">
        <f>SUM(Table325[[#This Row],[0]:[17]])</f>
        <v>2975</v>
      </c>
      <c r="J58" s="8">
        <f>SUM(Table325[[#This Row],[18]:[64]])</f>
        <v>8768</v>
      </c>
      <c r="K58" s="8">
        <f>SUM(Table325[[#This Row],[0]:[4]])</f>
        <v>790</v>
      </c>
      <c r="L58" s="8">
        <f>SUM(Table325[[#This Row],[5]:[15]])</f>
        <v>1808</v>
      </c>
      <c r="M58" s="8">
        <f>SUM(Table325[[#This Row],[16]:[24]])</f>
        <v>1537</v>
      </c>
      <c r="N58" s="8">
        <f>SUM(Table325[[#This Row],[25]:[49]])</f>
        <v>4327</v>
      </c>
      <c r="O58" s="8">
        <f>SUM(Table325[[#This Row],[50]:[64]])</f>
        <v>3281</v>
      </c>
      <c r="P58" s="8">
        <f>SUM(Table325[[#This Row],[65]:[74]])</f>
        <v>1875</v>
      </c>
      <c r="Q58" s="8">
        <f>SUM(Table325[[#This Row],[75]:[84]])</f>
        <v>1264</v>
      </c>
      <c r="R58" s="8">
        <f>SUM(Table325[[#This Row],[5]:[9]])</f>
        <v>774</v>
      </c>
      <c r="S58" s="8">
        <f>SUM(Table325[[#This Row],[10]:[14]])</f>
        <v>850</v>
      </c>
      <c r="T58" s="8">
        <f>SUM(Table325[[#This Row],[15]:[19]])</f>
        <v>910</v>
      </c>
      <c r="U58" s="8">
        <f>SUM(Table325[[#This Row],[20]:[24]])</f>
        <v>811</v>
      </c>
      <c r="V58" s="8">
        <f>SUM(Table325[[#This Row],[25]:[29]])</f>
        <v>740</v>
      </c>
      <c r="W58" s="8">
        <f>SUM(Table325[[#This Row],[30]:[34]])</f>
        <v>870</v>
      </c>
      <c r="X58" s="8">
        <f>SUM(Table325[[#This Row],[35]:[39]])</f>
        <v>904</v>
      </c>
      <c r="Y58" s="8">
        <f>SUM(Table325[[#This Row],[40]:[44]])</f>
        <v>951</v>
      </c>
      <c r="Z58" s="8">
        <f>SUM(Table325[[#This Row],[45]:[49]])</f>
        <v>862</v>
      </c>
      <c r="AA58" s="8">
        <f>SUM(Table325[[#This Row],[50]:[54]])</f>
        <v>1032</v>
      </c>
      <c r="AB58" s="8">
        <f>SUM(Table325[[#This Row],[55]:[59]])</f>
        <v>1177</v>
      </c>
      <c r="AC58" s="8">
        <f>SUM(Table325[[#This Row],[60]:[64]])</f>
        <v>1072</v>
      </c>
      <c r="AD58" s="8">
        <f>SUM(Table325[[#This Row],[65]:[69]])</f>
        <v>1019</v>
      </c>
      <c r="AE58" s="8">
        <f>SUM(Table325[[#This Row],[70]:[74]])</f>
        <v>856</v>
      </c>
      <c r="AF58" s="8">
        <f>SUM(Table325[[#This Row],[75]:[79]])</f>
        <v>767</v>
      </c>
      <c r="AG58" s="8">
        <f>SUM(Table325[[#This Row],[80]:[84]])</f>
        <v>497</v>
      </c>
      <c r="AH58" s="8">
        <f>SUM(Table325[[#This Row],[85]:[89]])</f>
        <v>234</v>
      </c>
      <c r="AI58" s="8">
        <f>Table325[[#This Row],[90]]</f>
        <v>119</v>
      </c>
      <c r="AJ58" s="8">
        <v>143</v>
      </c>
      <c r="AK58" s="8">
        <v>148</v>
      </c>
      <c r="AL58" s="8">
        <v>141</v>
      </c>
      <c r="AM58" s="8">
        <v>188</v>
      </c>
      <c r="AN58" s="8">
        <v>170</v>
      </c>
      <c r="AO58" s="8">
        <v>147</v>
      </c>
      <c r="AP58" s="8">
        <v>158</v>
      </c>
      <c r="AQ58" s="8">
        <v>145</v>
      </c>
      <c r="AR58" s="8">
        <v>162</v>
      </c>
      <c r="AS58" s="8">
        <v>162</v>
      </c>
      <c r="AT58" s="8">
        <v>174</v>
      </c>
      <c r="AU58" s="8">
        <v>175</v>
      </c>
      <c r="AV58" s="8">
        <v>186</v>
      </c>
      <c r="AW58" s="8">
        <v>153</v>
      </c>
      <c r="AX58" s="8">
        <v>162</v>
      </c>
      <c r="AY58" s="8">
        <v>184</v>
      </c>
      <c r="AZ58" s="8">
        <v>202</v>
      </c>
      <c r="BA58" s="8">
        <v>175</v>
      </c>
      <c r="BB58" s="8">
        <v>176</v>
      </c>
      <c r="BC58" s="8">
        <v>173</v>
      </c>
      <c r="BD58" s="8">
        <v>209</v>
      </c>
      <c r="BE58" s="8">
        <v>195</v>
      </c>
      <c r="BF58" s="8">
        <v>140</v>
      </c>
      <c r="BG58" s="8">
        <v>133</v>
      </c>
      <c r="BH58" s="8">
        <v>134</v>
      </c>
      <c r="BI58" s="8">
        <v>138</v>
      </c>
      <c r="BJ58" s="8">
        <v>156</v>
      </c>
      <c r="BK58" s="8">
        <v>161</v>
      </c>
      <c r="BL58" s="8">
        <v>146</v>
      </c>
      <c r="BM58" s="8">
        <v>139</v>
      </c>
      <c r="BN58" s="8">
        <v>142</v>
      </c>
      <c r="BO58" s="8">
        <v>165</v>
      </c>
      <c r="BP58" s="8">
        <v>190</v>
      </c>
      <c r="BQ58" s="8">
        <v>187</v>
      </c>
      <c r="BR58" s="8">
        <v>186</v>
      </c>
      <c r="BS58" s="8">
        <v>170</v>
      </c>
      <c r="BT58" s="8">
        <v>188</v>
      </c>
      <c r="BU58" s="8">
        <v>154</v>
      </c>
      <c r="BV58" s="8">
        <v>206</v>
      </c>
      <c r="BW58" s="8">
        <v>186</v>
      </c>
      <c r="BX58" s="8">
        <v>178</v>
      </c>
      <c r="BY58" s="8">
        <v>193</v>
      </c>
      <c r="BZ58" s="8">
        <v>192</v>
      </c>
      <c r="CA58" s="8">
        <v>212</v>
      </c>
      <c r="CB58" s="8">
        <v>176</v>
      </c>
      <c r="CC58" s="8">
        <v>201</v>
      </c>
      <c r="CD58" s="8">
        <v>161</v>
      </c>
      <c r="CE58" s="8">
        <v>150</v>
      </c>
      <c r="CF58" s="8">
        <v>174</v>
      </c>
      <c r="CG58" s="8">
        <v>176</v>
      </c>
      <c r="CH58" s="8">
        <v>185</v>
      </c>
      <c r="CI58" s="8">
        <v>207</v>
      </c>
      <c r="CJ58" s="8">
        <v>211</v>
      </c>
      <c r="CK58" s="8">
        <v>213</v>
      </c>
      <c r="CL58" s="8">
        <v>216</v>
      </c>
      <c r="CM58" s="8">
        <v>221</v>
      </c>
      <c r="CN58" s="8">
        <v>238</v>
      </c>
      <c r="CO58" s="8">
        <v>224</v>
      </c>
      <c r="CP58" s="8">
        <v>231</v>
      </c>
      <c r="CQ58" s="8">
        <v>263</v>
      </c>
      <c r="CR58" s="8">
        <v>223</v>
      </c>
      <c r="CS58" s="8">
        <v>211</v>
      </c>
      <c r="CT58" s="8">
        <v>212</v>
      </c>
      <c r="CU58" s="8">
        <v>209</v>
      </c>
      <c r="CV58" s="8">
        <v>217</v>
      </c>
      <c r="CW58" s="8">
        <v>202</v>
      </c>
      <c r="CX58" s="8">
        <v>207</v>
      </c>
      <c r="CY58" s="8">
        <v>213</v>
      </c>
      <c r="CZ58" s="8">
        <v>183</v>
      </c>
      <c r="DA58" s="8">
        <v>214</v>
      </c>
      <c r="DB58" s="8">
        <v>165</v>
      </c>
      <c r="DC58" s="8">
        <v>182</v>
      </c>
      <c r="DD58" s="8">
        <v>171</v>
      </c>
      <c r="DE58" s="8">
        <v>175</v>
      </c>
      <c r="DF58" s="8">
        <v>163</v>
      </c>
      <c r="DG58" s="8">
        <v>171</v>
      </c>
      <c r="DH58" s="8">
        <v>158</v>
      </c>
      <c r="DI58" s="8">
        <v>184</v>
      </c>
      <c r="DJ58" s="8">
        <v>120</v>
      </c>
      <c r="DK58" s="8">
        <v>134</v>
      </c>
      <c r="DL58" s="8">
        <v>131</v>
      </c>
      <c r="DM58" s="8">
        <v>106</v>
      </c>
      <c r="DN58" s="8">
        <v>97</v>
      </c>
      <c r="DO58" s="8">
        <v>83</v>
      </c>
      <c r="DP58" s="8">
        <v>80</v>
      </c>
      <c r="DQ58" s="8">
        <v>51</v>
      </c>
      <c r="DR58" s="8">
        <v>61</v>
      </c>
      <c r="DS58" s="8">
        <v>45</v>
      </c>
      <c r="DT58" s="8">
        <v>32</v>
      </c>
      <c r="DU58" s="8">
        <v>45</v>
      </c>
      <c r="DV58" s="8">
        <v>119</v>
      </c>
      <c r="DW58" s="8">
        <f t="shared" si="0"/>
        <v>9145</v>
      </c>
      <c r="DX58" s="8">
        <f t="shared" si="1"/>
        <v>1160</v>
      </c>
      <c r="DY58" s="8">
        <f t="shared" si="2"/>
        <v>4327</v>
      </c>
      <c r="DZ58" s="8">
        <f t="shared" si="3"/>
        <v>3281</v>
      </c>
    </row>
    <row r="59" spans="1:130" x14ac:dyDescent="0.2">
      <c r="A59" t="s">
        <v>210</v>
      </c>
      <c r="B59" t="s">
        <v>246</v>
      </c>
      <c r="C59" t="s">
        <v>247</v>
      </c>
      <c r="D59" s="8">
        <f>SUM(Table325[[#This Row],[0]:[90]])</f>
        <v>11410</v>
      </c>
      <c r="E59" s="8">
        <f>SUM(Table325[[#This Row],[0]:[15]])</f>
        <v>2066</v>
      </c>
      <c r="F59" s="8">
        <f>SUM(Table325[[#This Row],[16]:[64]])</f>
        <v>7009</v>
      </c>
      <c r="G59" s="8">
        <f>SUM(Table325[[#This Row],[65]:[90]])</f>
        <v>2335</v>
      </c>
      <c r="H59" s="8">
        <f>SUM(Table325[[#This Row],[85]:[90]])</f>
        <v>244</v>
      </c>
      <c r="I59" s="8">
        <f>SUM(Table325[[#This Row],[0]:[17]])</f>
        <v>2347</v>
      </c>
      <c r="J59" s="8">
        <f>SUM(Table325[[#This Row],[18]:[64]])</f>
        <v>6728</v>
      </c>
      <c r="K59" s="8">
        <f>SUM(Table325[[#This Row],[0]:[4]])</f>
        <v>588</v>
      </c>
      <c r="L59" s="8">
        <f>SUM(Table325[[#This Row],[5]:[15]])</f>
        <v>1478</v>
      </c>
      <c r="M59" s="8">
        <f>SUM(Table325[[#This Row],[16]:[24]])</f>
        <v>1169</v>
      </c>
      <c r="N59" s="8">
        <f>SUM(Table325[[#This Row],[25]:[49]])</f>
        <v>3468</v>
      </c>
      <c r="O59" s="8">
        <f>SUM(Table325[[#This Row],[50]:[64]])</f>
        <v>2372</v>
      </c>
      <c r="P59" s="8">
        <f>SUM(Table325[[#This Row],[65]:[74]])</f>
        <v>1305</v>
      </c>
      <c r="Q59" s="8">
        <f>SUM(Table325[[#This Row],[75]:[84]])</f>
        <v>786</v>
      </c>
      <c r="R59" s="8">
        <f>SUM(Table325[[#This Row],[5]:[9]])</f>
        <v>660</v>
      </c>
      <c r="S59" s="8">
        <f>SUM(Table325[[#This Row],[10]:[14]])</f>
        <v>674</v>
      </c>
      <c r="T59" s="8">
        <f>SUM(Table325[[#This Row],[15]:[19]])</f>
        <v>693</v>
      </c>
      <c r="U59" s="8">
        <f>SUM(Table325[[#This Row],[20]:[24]])</f>
        <v>620</v>
      </c>
      <c r="V59" s="8">
        <f>SUM(Table325[[#This Row],[25]:[29]])</f>
        <v>699</v>
      </c>
      <c r="W59" s="8">
        <f>SUM(Table325[[#This Row],[30]:[34]])</f>
        <v>809</v>
      </c>
      <c r="X59" s="8">
        <f>SUM(Table325[[#This Row],[35]:[39]])</f>
        <v>664</v>
      </c>
      <c r="Y59" s="8">
        <f>SUM(Table325[[#This Row],[40]:[44]])</f>
        <v>676</v>
      </c>
      <c r="Z59" s="8">
        <f>SUM(Table325[[#This Row],[45]:[49]])</f>
        <v>620</v>
      </c>
      <c r="AA59" s="8">
        <f>SUM(Table325[[#This Row],[50]:[54]])</f>
        <v>737</v>
      </c>
      <c r="AB59" s="8">
        <f>SUM(Table325[[#This Row],[55]:[59]])</f>
        <v>873</v>
      </c>
      <c r="AC59" s="8">
        <f>SUM(Table325[[#This Row],[60]:[64]])</f>
        <v>762</v>
      </c>
      <c r="AD59" s="8">
        <f>SUM(Table325[[#This Row],[65]:[69]])</f>
        <v>731</v>
      </c>
      <c r="AE59" s="8">
        <f>SUM(Table325[[#This Row],[70]:[74]])</f>
        <v>574</v>
      </c>
      <c r="AF59" s="8">
        <f>SUM(Table325[[#This Row],[75]:[79]])</f>
        <v>482</v>
      </c>
      <c r="AG59" s="8">
        <f>SUM(Table325[[#This Row],[80]:[84]])</f>
        <v>304</v>
      </c>
      <c r="AH59" s="8">
        <f>SUM(Table325[[#This Row],[85]:[89]])</f>
        <v>165</v>
      </c>
      <c r="AI59" s="8">
        <f>Table325[[#This Row],[90]]</f>
        <v>79</v>
      </c>
      <c r="AJ59" s="8">
        <v>128</v>
      </c>
      <c r="AK59" s="8">
        <v>99</v>
      </c>
      <c r="AL59" s="8">
        <v>110</v>
      </c>
      <c r="AM59" s="8">
        <v>121</v>
      </c>
      <c r="AN59" s="8">
        <v>130</v>
      </c>
      <c r="AO59" s="8">
        <v>135</v>
      </c>
      <c r="AP59" s="8">
        <v>148</v>
      </c>
      <c r="AQ59" s="8">
        <v>126</v>
      </c>
      <c r="AR59" s="8">
        <v>148</v>
      </c>
      <c r="AS59" s="8">
        <v>103</v>
      </c>
      <c r="AT59" s="8">
        <v>132</v>
      </c>
      <c r="AU59" s="8">
        <v>125</v>
      </c>
      <c r="AV59" s="8">
        <v>135</v>
      </c>
      <c r="AW59" s="8">
        <v>147</v>
      </c>
      <c r="AX59" s="8">
        <v>135</v>
      </c>
      <c r="AY59" s="8">
        <v>144</v>
      </c>
      <c r="AZ59" s="8">
        <v>140</v>
      </c>
      <c r="BA59" s="8">
        <v>141</v>
      </c>
      <c r="BB59" s="8">
        <v>125</v>
      </c>
      <c r="BC59" s="8">
        <v>143</v>
      </c>
      <c r="BD59" s="8">
        <v>160</v>
      </c>
      <c r="BE59" s="8">
        <v>134</v>
      </c>
      <c r="BF59" s="8">
        <v>126</v>
      </c>
      <c r="BG59" s="8">
        <v>106</v>
      </c>
      <c r="BH59" s="8">
        <v>94</v>
      </c>
      <c r="BI59" s="8">
        <v>144</v>
      </c>
      <c r="BJ59" s="8">
        <v>116</v>
      </c>
      <c r="BK59" s="8">
        <v>148</v>
      </c>
      <c r="BL59" s="8">
        <v>144</v>
      </c>
      <c r="BM59" s="8">
        <v>147</v>
      </c>
      <c r="BN59" s="8">
        <v>153</v>
      </c>
      <c r="BO59" s="8">
        <v>169</v>
      </c>
      <c r="BP59" s="8">
        <v>140</v>
      </c>
      <c r="BQ59" s="8">
        <v>182</v>
      </c>
      <c r="BR59" s="8">
        <v>165</v>
      </c>
      <c r="BS59" s="8">
        <v>128</v>
      </c>
      <c r="BT59" s="8">
        <v>165</v>
      </c>
      <c r="BU59" s="8">
        <v>146</v>
      </c>
      <c r="BV59" s="8">
        <v>108</v>
      </c>
      <c r="BW59" s="8">
        <v>117</v>
      </c>
      <c r="BX59" s="8">
        <v>128</v>
      </c>
      <c r="BY59" s="8">
        <v>141</v>
      </c>
      <c r="BZ59" s="8">
        <v>133</v>
      </c>
      <c r="CA59" s="8">
        <v>133</v>
      </c>
      <c r="CB59" s="8">
        <v>141</v>
      </c>
      <c r="CC59" s="8">
        <v>133</v>
      </c>
      <c r="CD59" s="8">
        <v>120</v>
      </c>
      <c r="CE59" s="8">
        <v>126</v>
      </c>
      <c r="CF59" s="8">
        <v>133</v>
      </c>
      <c r="CG59" s="8">
        <v>108</v>
      </c>
      <c r="CH59" s="8">
        <v>129</v>
      </c>
      <c r="CI59" s="8">
        <v>131</v>
      </c>
      <c r="CJ59" s="8">
        <v>156</v>
      </c>
      <c r="CK59" s="8">
        <v>176</v>
      </c>
      <c r="CL59" s="8">
        <v>145</v>
      </c>
      <c r="CM59" s="8">
        <v>147</v>
      </c>
      <c r="CN59" s="8">
        <v>173</v>
      </c>
      <c r="CO59" s="8">
        <v>178</v>
      </c>
      <c r="CP59" s="8">
        <v>177</v>
      </c>
      <c r="CQ59" s="8">
        <v>198</v>
      </c>
      <c r="CR59" s="8">
        <v>157</v>
      </c>
      <c r="CS59" s="8">
        <v>155</v>
      </c>
      <c r="CT59" s="8">
        <v>146</v>
      </c>
      <c r="CU59" s="8">
        <v>152</v>
      </c>
      <c r="CV59" s="8">
        <v>152</v>
      </c>
      <c r="CW59" s="8">
        <v>171</v>
      </c>
      <c r="CX59" s="8">
        <v>150</v>
      </c>
      <c r="CY59" s="8">
        <v>129</v>
      </c>
      <c r="CZ59" s="8">
        <v>143</v>
      </c>
      <c r="DA59" s="8">
        <v>138</v>
      </c>
      <c r="DB59" s="8">
        <v>133</v>
      </c>
      <c r="DC59" s="8">
        <v>119</v>
      </c>
      <c r="DD59" s="8">
        <v>105</v>
      </c>
      <c r="DE59" s="8">
        <v>120</v>
      </c>
      <c r="DF59" s="8">
        <v>97</v>
      </c>
      <c r="DG59" s="8">
        <v>104</v>
      </c>
      <c r="DH59" s="8">
        <v>101</v>
      </c>
      <c r="DI59" s="8">
        <v>106</v>
      </c>
      <c r="DJ59" s="8">
        <v>77</v>
      </c>
      <c r="DK59" s="8">
        <v>94</v>
      </c>
      <c r="DL59" s="8">
        <v>81</v>
      </c>
      <c r="DM59" s="8">
        <v>66</v>
      </c>
      <c r="DN59" s="8">
        <v>56</v>
      </c>
      <c r="DO59" s="8">
        <v>58</v>
      </c>
      <c r="DP59" s="8">
        <v>43</v>
      </c>
      <c r="DQ59" s="8">
        <v>39</v>
      </c>
      <c r="DR59" s="8">
        <v>32</v>
      </c>
      <c r="DS59" s="8">
        <v>45</v>
      </c>
      <c r="DT59" s="8">
        <v>16</v>
      </c>
      <c r="DU59" s="8">
        <v>33</v>
      </c>
      <c r="DV59" s="8">
        <v>79</v>
      </c>
      <c r="DW59" s="8">
        <f t="shared" si="0"/>
        <v>7009</v>
      </c>
      <c r="DX59" s="8">
        <f t="shared" si="1"/>
        <v>888</v>
      </c>
      <c r="DY59" s="8">
        <f t="shared" si="2"/>
        <v>3468</v>
      </c>
      <c r="DZ59" s="8">
        <f t="shared" si="3"/>
        <v>2372</v>
      </c>
    </row>
    <row r="60" spans="1:130" x14ac:dyDescent="0.2">
      <c r="A60" t="s">
        <v>210</v>
      </c>
      <c r="B60" t="s">
        <v>248</v>
      </c>
      <c r="C60" t="s">
        <v>249</v>
      </c>
      <c r="D60" s="8">
        <f>SUM(Table325[[#This Row],[0]:[90]])</f>
        <v>12005</v>
      </c>
      <c r="E60" s="8">
        <f>SUM(Table325[[#This Row],[0]:[15]])</f>
        <v>2212</v>
      </c>
      <c r="F60" s="8">
        <f>SUM(Table325[[#This Row],[16]:[64]])</f>
        <v>7366</v>
      </c>
      <c r="G60" s="8">
        <f>SUM(Table325[[#This Row],[65]:[90]])</f>
        <v>2427</v>
      </c>
      <c r="H60" s="8">
        <f>SUM(Table325[[#This Row],[85]:[90]])</f>
        <v>220</v>
      </c>
      <c r="I60" s="8">
        <f>SUM(Table325[[#This Row],[0]:[17]])</f>
        <v>2470</v>
      </c>
      <c r="J60" s="8">
        <f>SUM(Table325[[#This Row],[18]:[64]])</f>
        <v>7108</v>
      </c>
      <c r="K60" s="8">
        <f>SUM(Table325[[#This Row],[0]:[4]])</f>
        <v>601</v>
      </c>
      <c r="L60" s="8">
        <f>SUM(Table325[[#This Row],[5]:[15]])</f>
        <v>1611</v>
      </c>
      <c r="M60" s="8">
        <f>SUM(Table325[[#This Row],[16]:[24]])</f>
        <v>1085</v>
      </c>
      <c r="N60" s="8">
        <f>SUM(Table325[[#This Row],[25]:[49]])</f>
        <v>3745</v>
      </c>
      <c r="O60" s="8">
        <f>SUM(Table325[[#This Row],[50]:[64]])</f>
        <v>2536</v>
      </c>
      <c r="P60" s="8">
        <f>SUM(Table325[[#This Row],[65]:[74]])</f>
        <v>1358</v>
      </c>
      <c r="Q60" s="8">
        <f>SUM(Table325[[#This Row],[75]:[84]])</f>
        <v>849</v>
      </c>
      <c r="R60" s="8">
        <f>SUM(Table325[[#This Row],[5]:[9]])</f>
        <v>665</v>
      </c>
      <c r="S60" s="8">
        <f>SUM(Table325[[#This Row],[10]:[14]])</f>
        <v>804</v>
      </c>
      <c r="T60" s="8">
        <f>SUM(Table325[[#This Row],[15]:[19]])</f>
        <v>649</v>
      </c>
      <c r="U60" s="8">
        <f>SUM(Table325[[#This Row],[20]:[24]])</f>
        <v>578</v>
      </c>
      <c r="V60" s="8">
        <f>SUM(Table325[[#This Row],[25]:[29]])</f>
        <v>623</v>
      </c>
      <c r="W60" s="8">
        <f>SUM(Table325[[#This Row],[30]:[34]])</f>
        <v>824</v>
      </c>
      <c r="X60" s="8">
        <f>SUM(Table325[[#This Row],[35]:[39]])</f>
        <v>834</v>
      </c>
      <c r="Y60" s="8">
        <f>SUM(Table325[[#This Row],[40]:[44]])</f>
        <v>790</v>
      </c>
      <c r="Z60" s="8">
        <f>SUM(Table325[[#This Row],[45]:[49]])</f>
        <v>674</v>
      </c>
      <c r="AA60" s="8">
        <f>SUM(Table325[[#This Row],[50]:[54]])</f>
        <v>804</v>
      </c>
      <c r="AB60" s="8">
        <f>SUM(Table325[[#This Row],[55]:[59]])</f>
        <v>896</v>
      </c>
      <c r="AC60" s="8">
        <f>SUM(Table325[[#This Row],[60]:[64]])</f>
        <v>836</v>
      </c>
      <c r="AD60" s="8">
        <f>SUM(Table325[[#This Row],[65]:[69]])</f>
        <v>763</v>
      </c>
      <c r="AE60" s="8">
        <f>SUM(Table325[[#This Row],[70]:[74]])</f>
        <v>595</v>
      </c>
      <c r="AF60" s="8">
        <f>SUM(Table325[[#This Row],[75]:[79]])</f>
        <v>529</v>
      </c>
      <c r="AG60" s="8">
        <f>SUM(Table325[[#This Row],[80]:[84]])</f>
        <v>320</v>
      </c>
      <c r="AH60" s="8">
        <f>SUM(Table325[[#This Row],[85]:[89]])</f>
        <v>173</v>
      </c>
      <c r="AI60" s="8">
        <f>Table325[[#This Row],[90]]</f>
        <v>47</v>
      </c>
      <c r="AJ60" s="8">
        <v>135</v>
      </c>
      <c r="AK60" s="8">
        <v>126</v>
      </c>
      <c r="AL60" s="8">
        <v>112</v>
      </c>
      <c r="AM60" s="8">
        <v>110</v>
      </c>
      <c r="AN60" s="8">
        <v>118</v>
      </c>
      <c r="AO60" s="8">
        <v>127</v>
      </c>
      <c r="AP60" s="8">
        <v>121</v>
      </c>
      <c r="AQ60" s="8">
        <v>148</v>
      </c>
      <c r="AR60" s="8">
        <v>120</v>
      </c>
      <c r="AS60" s="8">
        <v>149</v>
      </c>
      <c r="AT60" s="8">
        <v>164</v>
      </c>
      <c r="AU60" s="8">
        <v>139</v>
      </c>
      <c r="AV60" s="8">
        <v>190</v>
      </c>
      <c r="AW60" s="8">
        <v>141</v>
      </c>
      <c r="AX60" s="8">
        <v>170</v>
      </c>
      <c r="AY60" s="8">
        <v>142</v>
      </c>
      <c r="AZ60" s="8">
        <v>114</v>
      </c>
      <c r="BA60" s="8">
        <v>144</v>
      </c>
      <c r="BB60" s="8">
        <v>116</v>
      </c>
      <c r="BC60" s="8">
        <v>133</v>
      </c>
      <c r="BD60" s="8">
        <v>135</v>
      </c>
      <c r="BE60" s="8">
        <v>135</v>
      </c>
      <c r="BF60" s="8">
        <v>121</v>
      </c>
      <c r="BG60" s="8">
        <v>89</v>
      </c>
      <c r="BH60" s="8">
        <v>98</v>
      </c>
      <c r="BI60" s="8">
        <v>117</v>
      </c>
      <c r="BJ60" s="8">
        <v>120</v>
      </c>
      <c r="BK60" s="8">
        <v>117</v>
      </c>
      <c r="BL60" s="8">
        <v>117</v>
      </c>
      <c r="BM60" s="8">
        <v>152</v>
      </c>
      <c r="BN60" s="8">
        <v>131</v>
      </c>
      <c r="BO60" s="8">
        <v>174</v>
      </c>
      <c r="BP60" s="8">
        <v>163</v>
      </c>
      <c r="BQ60" s="8">
        <v>184</v>
      </c>
      <c r="BR60" s="8">
        <v>172</v>
      </c>
      <c r="BS60" s="8">
        <v>177</v>
      </c>
      <c r="BT60" s="8">
        <v>176</v>
      </c>
      <c r="BU60" s="8">
        <v>165</v>
      </c>
      <c r="BV60" s="8">
        <v>160</v>
      </c>
      <c r="BW60" s="8">
        <v>156</v>
      </c>
      <c r="BX60" s="8">
        <v>135</v>
      </c>
      <c r="BY60" s="8">
        <v>169</v>
      </c>
      <c r="BZ60" s="8">
        <v>175</v>
      </c>
      <c r="CA60" s="8">
        <v>143</v>
      </c>
      <c r="CB60" s="8">
        <v>168</v>
      </c>
      <c r="CC60" s="8">
        <v>164</v>
      </c>
      <c r="CD60" s="8">
        <v>134</v>
      </c>
      <c r="CE60" s="8">
        <v>122</v>
      </c>
      <c r="CF60" s="8">
        <v>126</v>
      </c>
      <c r="CG60" s="8">
        <v>128</v>
      </c>
      <c r="CH60" s="8">
        <v>133</v>
      </c>
      <c r="CI60" s="8">
        <v>170</v>
      </c>
      <c r="CJ60" s="8">
        <v>170</v>
      </c>
      <c r="CK60" s="8">
        <v>182</v>
      </c>
      <c r="CL60" s="8">
        <v>149</v>
      </c>
      <c r="CM60" s="8">
        <v>190</v>
      </c>
      <c r="CN60" s="8">
        <v>175</v>
      </c>
      <c r="CO60" s="8">
        <v>187</v>
      </c>
      <c r="CP60" s="8">
        <v>170</v>
      </c>
      <c r="CQ60" s="8">
        <v>174</v>
      </c>
      <c r="CR60" s="8">
        <v>177</v>
      </c>
      <c r="CS60" s="8">
        <v>189</v>
      </c>
      <c r="CT60" s="8">
        <v>175</v>
      </c>
      <c r="CU60" s="8">
        <v>147</v>
      </c>
      <c r="CV60" s="8">
        <v>148</v>
      </c>
      <c r="CW60" s="8">
        <v>149</v>
      </c>
      <c r="CX60" s="8">
        <v>131</v>
      </c>
      <c r="CY60" s="8">
        <v>182</v>
      </c>
      <c r="CZ60" s="8">
        <v>142</v>
      </c>
      <c r="DA60" s="8">
        <v>159</v>
      </c>
      <c r="DB60" s="8">
        <v>115</v>
      </c>
      <c r="DC60" s="8">
        <v>116</v>
      </c>
      <c r="DD60" s="8">
        <v>122</v>
      </c>
      <c r="DE60" s="8">
        <v>130</v>
      </c>
      <c r="DF60" s="8">
        <v>112</v>
      </c>
      <c r="DG60" s="8">
        <v>125</v>
      </c>
      <c r="DH60" s="8">
        <v>121</v>
      </c>
      <c r="DI60" s="8">
        <v>115</v>
      </c>
      <c r="DJ60" s="8">
        <v>86</v>
      </c>
      <c r="DK60" s="8">
        <v>82</v>
      </c>
      <c r="DL60" s="8">
        <v>85</v>
      </c>
      <c r="DM60" s="8">
        <v>78</v>
      </c>
      <c r="DN60" s="8">
        <v>52</v>
      </c>
      <c r="DO60" s="8">
        <v>58</v>
      </c>
      <c r="DP60" s="8">
        <v>47</v>
      </c>
      <c r="DQ60" s="8">
        <v>48</v>
      </c>
      <c r="DR60" s="8">
        <v>40</v>
      </c>
      <c r="DS60" s="8">
        <v>28</v>
      </c>
      <c r="DT60" s="8">
        <v>34</v>
      </c>
      <c r="DU60" s="8">
        <v>23</v>
      </c>
      <c r="DV60" s="8">
        <v>47</v>
      </c>
      <c r="DW60" s="8">
        <f t="shared" si="0"/>
        <v>7366</v>
      </c>
      <c r="DX60" s="8">
        <f t="shared" si="1"/>
        <v>827</v>
      </c>
      <c r="DY60" s="8">
        <f t="shared" si="2"/>
        <v>3745</v>
      </c>
      <c r="DZ60" s="8">
        <f t="shared" si="3"/>
        <v>2536</v>
      </c>
    </row>
    <row r="61" spans="1:130" x14ac:dyDescent="0.2">
      <c r="A61" t="s">
        <v>210</v>
      </c>
      <c r="B61" t="s">
        <v>250</v>
      </c>
      <c r="C61" t="s">
        <v>251</v>
      </c>
      <c r="D61" s="8">
        <f>SUM(Table325[[#This Row],[0]:[90]])</f>
        <v>10467</v>
      </c>
      <c r="E61" s="8">
        <f>SUM(Table325[[#This Row],[0]:[15]])</f>
        <v>1990</v>
      </c>
      <c r="F61" s="8">
        <f>SUM(Table325[[#This Row],[16]:[64]])</f>
        <v>6622</v>
      </c>
      <c r="G61" s="8">
        <f>SUM(Table325[[#This Row],[65]:[90]])</f>
        <v>1855</v>
      </c>
      <c r="H61" s="8">
        <f>SUM(Table325[[#This Row],[85]:[90]])</f>
        <v>258</v>
      </c>
      <c r="I61" s="8">
        <f>SUM(Table325[[#This Row],[0]:[17]])</f>
        <v>2285</v>
      </c>
      <c r="J61" s="8">
        <f>SUM(Table325[[#This Row],[18]:[64]])</f>
        <v>6327</v>
      </c>
      <c r="K61" s="8">
        <f>SUM(Table325[[#This Row],[0]:[4]])</f>
        <v>523</v>
      </c>
      <c r="L61" s="8">
        <f>SUM(Table325[[#This Row],[5]:[15]])</f>
        <v>1467</v>
      </c>
      <c r="M61" s="8">
        <f>SUM(Table325[[#This Row],[16]:[24]])</f>
        <v>1068</v>
      </c>
      <c r="N61" s="8">
        <f>SUM(Table325[[#This Row],[25]:[49]])</f>
        <v>3436</v>
      </c>
      <c r="O61" s="8">
        <f>SUM(Table325[[#This Row],[50]:[64]])</f>
        <v>2118</v>
      </c>
      <c r="P61" s="8">
        <f>SUM(Table325[[#This Row],[65]:[74]])</f>
        <v>973</v>
      </c>
      <c r="Q61" s="8">
        <f>SUM(Table325[[#This Row],[75]:[84]])</f>
        <v>624</v>
      </c>
      <c r="R61" s="8">
        <f>SUM(Table325[[#This Row],[5]:[9]])</f>
        <v>636</v>
      </c>
      <c r="S61" s="8">
        <f>SUM(Table325[[#This Row],[10]:[14]])</f>
        <v>685</v>
      </c>
      <c r="T61" s="8">
        <f>SUM(Table325[[#This Row],[15]:[19]])</f>
        <v>690</v>
      </c>
      <c r="U61" s="8">
        <f>SUM(Table325[[#This Row],[20]:[24]])</f>
        <v>524</v>
      </c>
      <c r="V61" s="8">
        <f>SUM(Table325[[#This Row],[25]:[29]])</f>
        <v>615</v>
      </c>
      <c r="W61" s="8">
        <f>SUM(Table325[[#This Row],[30]:[34]])</f>
        <v>736</v>
      </c>
      <c r="X61" s="8">
        <f>SUM(Table325[[#This Row],[35]:[39]])</f>
        <v>689</v>
      </c>
      <c r="Y61" s="8">
        <f>SUM(Table325[[#This Row],[40]:[44]])</f>
        <v>758</v>
      </c>
      <c r="Z61" s="8">
        <f>SUM(Table325[[#This Row],[45]:[49]])</f>
        <v>638</v>
      </c>
      <c r="AA61" s="8">
        <f>SUM(Table325[[#This Row],[50]:[54]])</f>
        <v>725</v>
      </c>
      <c r="AB61" s="8">
        <f>SUM(Table325[[#This Row],[55]:[59]])</f>
        <v>751</v>
      </c>
      <c r="AC61" s="8">
        <f>SUM(Table325[[#This Row],[60]:[64]])</f>
        <v>642</v>
      </c>
      <c r="AD61" s="8">
        <f>SUM(Table325[[#This Row],[65]:[69]])</f>
        <v>545</v>
      </c>
      <c r="AE61" s="8">
        <f>SUM(Table325[[#This Row],[70]:[74]])</f>
        <v>428</v>
      </c>
      <c r="AF61" s="8">
        <f>SUM(Table325[[#This Row],[75]:[79]])</f>
        <v>389</v>
      </c>
      <c r="AG61" s="8">
        <f>SUM(Table325[[#This Row],[80]:[84]])</f>
        <v>235</v>
      </c>
      <c r="AH61" s="8">
        <f>SUM(Table325[[#This Row],[85]:[89]])</f>
        <v>171</v>
      </c>
      <c r="AI61" s="8">
        <f>Table325[[#This Row],[90]]</f>
        <v>87</v>
      </c>
      <c r="AJ61" s="8">
        <v>113</v>
      </c>
      <c r="AK61" s="8">
        <v>85</v>
      </c>
      <c r="AL61" s="8">
        <v>99</v>
      </c>
      <c r="AM61" s="8">
        <v>98</v>
      </c>
      <c r="AN61" s="8">
        <v>128</v>
      </c>
      <c r="AO61" s="8">
        <v>119</v>
      </c>
      <c r="AP61" s="8">
        <v>123</v>
      </c>
      <c r="AQ61" s="8">
        <v>108</v>
      </c>
      <c r="AR61" s="8">
        <v>150</v>
      </c>
      <c r="AS61" s="8">
        <v>136</v>
      </c>
      <c r="AT61" s="8">
        <v>127</v>
      </c>
      <c r="AU61" s="8">
        <v>148</v>
      </c>
      <c r="AV61" s="8">
        <v>139</v>
      </c>
      <c r="AW61" s="8">
        <v>130</v>
      </c>
      <c r="AX61" s="8">
        <v>141</v>
      </c>
      <c r="AY61" s="8">
        <v>146</v>
      </c>
      <c r="AZ61" s="8">
        <v>146</v>
      </c>
      <c r="BA61" s="8">
        <v>149</v>
      </c>
      <c r="BB61" s="8">
        <v>131</v>
      </c>
      <c r="BC61" s="8">
        <v>118</v>
      </c>
      <c r="BD61" s="8">
        <v>121</v>
      </c>
      <c r="BE61" s="8">
        <v>123</v>
      </c>
      <c r="BF61" s="8">
        <v>111</v>
      </c>
      <c r="BG61" s="8">
        <v>86</v>
      </c>
      <c r="BH61" s="8">
        <v>83</v>
      </c>
      <c r="BI61" s="8">
        <v>114</v>
      </c>
      <c r="BJ61" s="8">
        <v>108</v>
      </c>
      <c r="BK61" s="8">
        <v>132</v>
      </c>
      <c r="BL61" s="8">
        <v>142</v>
      </c>
      <c r="BM61" s="8">
        <v>119</v>
      </c>
      <c r="BN61" s="8">
        <v>147</v>
      </c>
      <c r="BO61" s="8">
        <v>142</v>
      </c>
      <c r="BP61" s="8">
        <v>165</v>
      </c>
      <c r="BQ61" s="8">
        <v>142</v>
      </c>
      <c r="BR61" s="8">
        <v>140</v>
      </c>
      <c r="BS61" s="8">
        <v>133</v>
      </c>
      <c r="BT61" s="8">
        <v>137</v>
      </c>
      <c r="BU61" s="8">
        <v>142</v>
      </c>
      <c r="BV61" s="8">
        <v>137</v>
      </c>
      <c r="BW61" s="8">
        <v>140</v>
      </c>
      <c r="BX61" s="8">
        <v>154</v>
      </c>
      <c r="BY61" s="8">
        <v>128</v>
      </c>
      <c r="BZ61" s="8">
        <v>172</v>
      </c>
      <c r="CA61" s="8">
        <v>150</v>
      </c>
      <c r="CB61" s="8">
        <v>154</v>
      </c>
      <c r="CC61" s="8">
        <v>148</v>
      </c>
      <c r="CD61" s="8">
        <v>116</v>
      </c>
      <c r="CE61" s="8">
        <v>106</v>
      </c>
      <c r="CF61" s="8">
        <v>132</v>
      </c>
      <c r="CG61" s="8">
        <v>136</v>
      </c>
      <c r="CH61" s="8">
        <v>155</v>
      </c>
      <c r="CI61" s="8">
        <v>146</v>
      </c>
      <c r="CJ61" s="8">
        <v>130</v>
      </c>
      <c r="CK61" s="8">
        <v>170</v>
      </c>
      <c r="CL61" s="8">
        <v>124</v>
      </c>
      <c r="CM61" s="8">
        <v>146</v>
      </c>
      <c r="CN61" s="8">
        <v>139</v>
      </c>
      <c r="CO61" s="8">
        <v>154</v>
      </c>
      <c r="CP61" s="8">
        <v>160</v>
      </c>
      <c r="CQ61" s="8">
        <v>152</v>
      </c>
      <c r="CR61" s="8">
        <v>131</v>
      </c>
      <c r="CS61" s="8">
        <v>130</v>
      </c>
      <c r="CT61" s="8">
        <v>145</v>
      </c>
      <c r="CU61" s="8">
        <v>124</v>
      </c>
      <c r="CV61" s="8">
        <v>112</v>
      </c>
      <c r="CW61" s="8">
        <v>121</v>
      </c>
      <c r="CX61" s="8">
        <v>123</v>
      </c>
      <c r="CY61" s="8">
        <v>91</v>
      </c>
      <c r="CZ61" s="8">
        <v>115</v>
      </c>
      <c r="DA61" s="8">
        <v>95</v>
      </c>
      <c r="DB61" s="8">
        <v>77</v>
      </c>
      <c r="DC61" s="8">
        <v>97</v>
      </c>
      <c r="DD61" s="8">
        <v>83</v>
      </c>
      <c r="DE61" s="8">
        <v>90</v>
      </c>
      <c r="DF61" s="8">
        <v>81</v>
      </c>
      <c r="DG61" s="8">
        <v>100</v>
      </c>
      <c r="DH61" s="8">
        <v>77</v>
      </c>
      <c r="DI61" s="8">
        <v>87</v>
      </c>
      <c r="DJ61" s="8">
        <v>60</v>
      </c>
      <c r="DK61" s="8">
        <v>65</v>
      </c>
      <c r="DL61" s="8">
        <v>68</v>
      </c>
      <c r="DM61" s="8">
        <v>52</v>
      </c>
      <c r="DN61" s="8">
        <v>35</v>
      </c>
      <c r="DO61" s="8">
        <v>43</v>
      </c>
      <c r="DP61" s="8">
        <v>37</v>
      </c>
      <c r="DQ61" s="8">
        <v>38</v>
      </c>
      <c r="DR61" s="8">
        <v>34</v>
      </c>
      <c r="DS61" s="8">
        <v>29</v>
      </c>
      <c r="DT61" s="8">
        <v>41</v>
      </c>
      <c r="DU61" s="8">
        <v>29</v>
      </c>
      <c r="DV61" s="8">
        <v>87</v>
      </c>
      <c r="DW61" s="8">
        <f t="shared" si="0"/>
        <v>6622</v>
      </c>
      <c r="DX61" s="8">
        <f t="shared" si="1"/>
        <v>773</v>
      </c>
      <c r="DY61" s="8">
        <f t="shared" si="2"/>
        <v>3436</v>
      </c>
      <c r="DZ61" s="8">
        <f t="shared" si="3"/>
        <v>2118</v>
      </c>
    </row>
    <row r="62" spans="1:130" x14ac:dyDescent="0.2">
      <c r="A62" t="s">
        <v>210</v>
      </c>
      <c r="B62" t="s">
        <v>252</v>
      </c>
      <c r="C62" t="s">
        <v>253</v>
      </c>
      <c r="D62" s="8">
        <f>SUM(Table325[[#This Row],[0]:[90]])</f>
        <v>17021</v>
      </c>
      <c r="E62" s="8">
        <f>SUM(Table325[[#This Row],[0]:[15]])</f>
        <v>2591</v>
      </c>
      <c r="F62" s="8">
        <f>SUM(Table325[[#This Row],[16]:[64]])</f>
        <v>10243</v>
      </c>
      <c r="G62" s="8">
        <f>SUM(Table325[[#This Row],[65]:[90]])</f>
        <v>4187</v>
      </c>
      <c r="H62" s="8">
        <f>SUM(Table325[[#This Row],[85]:[90]])</f>
        <v>574</v>
      </c>
      <c r="I62" s="8">
        <f>SUM(Table325[[#This Row],[0]:[17]])</f>
        <v>2994</v>
      </c>
      <c r="J62" s="8">
        <f>SUM(Table325[[#This Row],[18]:[64]])</f>
        <v>9840</v>
      </c>
      <c r="K62" s="8">
        <f>SUM(Table325[[#This Row],[0]:[4]])</f>
        <v>711</v>
      </c>
      <c r="L62" s="8">
        <f>SUM(Table325[[#This Row],[5]:[15]])</f>
        <v>1880</v>
      </c>
      <c r="M62" s="8">
        <f>SUM(Table325[[#This Row],[16]:[24]])</f>
        <v>1445</v>
      </c>
      <c r="N62" s="8">
        <f>SUM(Table325[[#This Row],[25]:[49]])</f>
        <v>5049</v>
      </c>
      <c r="O62" s="8">
        <f>SUM(Table325[[#This Row],[50]:[64]])</f>
        <v>3749</v>
      </c>
      <c r="P62" s="8">
        <f>SUM(Table325[[#This Row],[65]:[74]])</f>
        <v>2126</v>
      </c>
      <c r="Q62" s="8">
        <f>SUM(Table325[[#This Row],[75]:[84]])</f>
        <v>1487</v>
      </c>
      <c r="R62" s="8">
        <f>SUM(Table325[[#This Row],[5]:[9]])</f>
        <v>793</v>
      </c>
      <c r="S62" s="8">
        <f>SUM(Table325[[#This Row],[10]:[14]])</f>
        <v>895</v>
      </c>
      <c r="T62" s="8">
        <f>SUM(Table325[[#This Row],[15]:[19]])</f>
        <v>898</v>
      </c>
      <c r="U62" s="8">
        <f>SUM(Table325[[#This Row],[20]:[24]])</f>
        <v>739</v>
      </c>
      <c r="V62" s="8">
        <f>SUM(Table325[[#This Row],[25]:[29]])</f>
        <v>870</v>
      </c>
      <c r="W62" s="8">
        <f>SUM(Table325[[#This Row],[30]:[34]])</f>
        <v>1020</v>
      </c>
      <c r="X62" s="8">
        <f>SUM(Table325[[#This Row],[35]:[39]])</f>
        <v>1102</v>
      </c>
      <c r="Y62" s="8">
        <f>SUM(Table325[[#This Row],[40]:[44]])</f>
        <v>1152</v>
      </c>
      <c r="Z62" s="8">
        <f>SUM(Table325[[#This Row],[45]:[49]])</f>
        <v>905</v>
      </c>
      <c r="AA62" s="8">
        <f>SUM(Table325[[#This Row],[50]:[54]])</f>
        <v>1083</v>
      </c>
      <c r="AB62" s="8">
        <f>SUM(Table325[[#This Row],[55]:[59]])</f>
        <v>1366</v>
      </c>
      <c r="AC62" s="8">
        <f>SUM(Table325[[#This Row],[60]:[64]])</f>
        <v>1300</v>
      </c>
      <c r="AD62" s="8">
        <f>SUM(Table325[[#This Row],[65]:[69]])</f>
        <v>1189</v>
      </c>
      <c r="AE62" s="8">
        <f>SUM(Table325[[#This Row],[70]:[74]])</f>
        <v>937</v>
      </c>
      <c r="AF62" s="8">
        <f>SUM(Table325[[#This Row],[75]:[79]])</f>
        <v>905</v>
      </c>
      <c r="AG62" s="8">
        <f>SUM(Table325[[#This Row],[80]:[84]])</f>
        <v>582</v>
      </c>
      <c r="AH62" s="8">
        <f>SUM(Table325[[#This Row],[85]:[89]])</f>
        <v>372</v>
      </c>
      <c r="AI62" s="8">
        <f>Table325[[#This Row],[90]]</f>
        <v>202</v>
      </c>
      <c r="AJ62" s="8">
        <v>140</v>
      </c>
      <c r="AK62" s="8">
        <v>132</v>
      </c>
      <c r="AL62" s="8">
        <v>142</v>
      </c>
      <c r="AM62" s="8">
        <v>155</v>
      </c>
      <c r="AN62" s="8">
        <v>142</v>
      </c>
      <c r="AO62" s="8">
        <v>122</v>
      </c>
      <c r="AP62" s="8">
        <v>163</v>
      </c>
      <c r="AQ62" s="8">
        <v>167</v>
      </c>
      <c r="AR62" s="8">
        <v>165</v>
      </c>
      <c r="AS62" s="8">
        <v>176</v>
      </c>
      <c r="AT62" s="8">
        <v>188</v>
      </c>
      <c r="AU62" s="8">
        <v>178</v>
      </c>
      <c r="AV62" s="8">
        <v>177</v>
      </c>
      <c r="AW62" s="8">
        <v>182</v>
      </c>
      <c r="AX62" s="8">
        <v>170</v>
      </c>
      <c r="AY62" s="8">
        <v>192</v>
      </c>
      <c r="AZ62" s="8">
        <v>205</v>
      </c>
      <c r="BA62" s="8">
        <v>198</v>
      </c>
      <c r="BB62" s="8">
        <v>165</v>
      </c>
      <c r="BC62" s="8">
        <v>138</v>
      </c>
      <c r="BD62" s="8">
        <v>189</v>
      </c>
      <c r="BE62" s="8">
        <v>179</v>
      </c>
      <c r="BF62" s="8">
        <v>144</v>
      </c>
      <c r="BG62" s="8">
        <v>116</v>
      </c>
      <c r="BH62" s="8">
        <v>111</v>
      </c>
      <c r="BI62" s="8">
        <v>168</v>
      </c>
      <c r="BJ62" s="8">
        <v>170</v>
      </c>
      <c r="BK62" s="8">
        <v>182</v>
      </c>
      <c r="BL62" s="8">
        <v>191</v>
      </c>
      <c r="BM62" s="8">
        <v>159</v>
      </c>
      <c r="BN62" s="8">
        <v>184</v>
      </c>
      <c r="BO62" s="8">
        <v>193</v>
      </c>
      <c r="BP62" s="8">
        <v>214</v>
      </c>
      <c r="BQ62" s="8">
        <v>230</v>
      </c>
      <c r="BR62" s="8">
        <v>199</v>
      </c>
      <c r="BS62" s="8">
        <v>240</v>
      </c>
      <c r="BT62" s="8">
        <v>222</v>
      </c>
      <c r="BU62" s="8">
        <v>209</v>
      </c>
      <c r="BV62" s="8">
        <v>227</v>
      </c>
      <c r="BW62" s="8">
        <v>204</v>
      </c>
      <c r="BX62" s="8">
        <v>227</v>
      </c>
      <c r="BY62" s="8">
        <v>240</v>
      </c>
      <c r="BZ62" s="8">
        <v>231</v>
      </c>
      <c r="CA62" s="8">
        <v>228</v>
      </c>
      <c r="CB62" s="8">
        <v>226</v>
      </c>
      <c r="CC62" s="8">
        <v>180</v>
      </c>
      <c r="CD62" s="8">
        <v>174</v>
      </c>
      <c r="CE62" s="8">
        <v>155</v>
      </c>
      <c r="CF62" s="8">
        <v>178</v>
      </c>
      <c r="CG62" s="8">
        <v>218</v>
      </c>
      <c r="CH62" s="8">
        <v>212</v>
      </c>
      <c r="CI62" s="8">
        <v>213</v>
      </c>
      <c r="CJ62" s="8">
        <v>215</v>
      </c>
      <c r="CK62" s="8">
        <v>215</v>
      </c>
      <c r="CL62" s="8">
        <v>228</v>
      </c>
      <c r="CM62" s="8">
        <v>271</v>
      </c>
      <c r="CN62" s="8">
        <v>264</v>
      </c>
      <c r="CO62" s="8">
        <v>260</v>
      </c>
      <c r="CP62" s="8">
        <v>254</v>
      </c>
      <c r="CQ62" s="8">
        <v>317</v>
      </c>
      <c r="CR62" s="8">
        <v>277</v>
      </c>
      <c r="CS62" s="8">
        <v>283</v>
      </c>
      <c r="CT62" s="8">
        <v>261</v>
      </c>
      <c r="CU62" s="8">
        <v>236</v>
      </c>
      <c r="CV62" s="8">
        <v>243</v>
      </c>
      <c r="CW62" s="8">
        <v>253</v>
      </c>
      <c r="CX62" s="8">
        <v>259</v>
      </c>
      <c r="CY62" s="8">
        <v>241</v>
      </c>
      <c r="CZ62" s="8">
        <v>219</v>
      </c>
      <c r="DA62" s="8">
        <v>217</v>
      </c>
      <c r="DB62" s="8">
        <v>173</v>
      </c>
      <c r="DC62" s="8">
        <v>214</v>
      </c>
      <c r="DD62" s="8">
        <v>189</v>
      </c>
      <c r="DE62" s="8">
        <v>181</v>
      </c>
      <c r="DF62" s="8">
        <v>180</v>
      </c>
      <c r="DG62" s="8">
        <v>194</v>
      </c>
      <c r="DH62" s="8">
        <v>195</v>
      </c>
      <c r="DI62" s="8">
        <v>220</v>
      </c>
      <c r="DJ62" s="8">
        <v>172</v>
      </c>
      <c r="DK62" s="8">
        <v>124</v>
      </c>
      <c r="DL62" s="8">
        <v>153</v>
      </c>
      <c r="DM62" s="8">
        <v>144</v>
      </c>
      <c r="DN62" s="8">
        <v>97</v>
      </c>
      <c r="DO62" s="8">
        <v>94</v>
      </c>
      <c r="DP62" s="8">
        <v>94</v>
      </c>
      <c r="DQ62" s="8">
        <v>103</v>
      </c>
      <c r="DR62" s="8">
        <v>80</v>
      </c>
      <c r="DS62" s="8">
        <v>73</v>
      </c>
      <c r="DT62" s="8">
        <v>69</v>
      </c>
      <c r="DU62" s="8">
        <v>47</v>
      </c>
      <c r="DV62" s="8">
        <v>202</v>
      </c>
      <c r="DW62" s="8">
        <f t="shared" si="0"/>
        <v>10243</v>
      </c>
      <c r="DX62" s="8">
        <f t="shared" si="1"/>
        <v>1042</v>
      </c>
      <c r="DY62" s="8">
        <f t="shared" si="2"/>
        <v>5049</v>
      </c>
      <c r="DZ62" s="8">
        <f t="shared" si="3"/>
        <v>3749</v>
      </c>
    </row>
    <row r="63" spans="1:130" x14ac:dyDescent="0.2">
      <c r="A63" t="s">
        <v>210</v>
      </c>
      <c r="B63" t="s">
        <v>254</v>
      </c>
      <c r="C63" t="s">
        <v>255</v>
      </c>
      <c r="D63" s="8">
        <f>SUM(Table325[[#This Row],[0]:[90]])</f>
        <v>16739</v>
      </c>
      <c r="E63" s="8">
        <f>SUM(Table325[[#This Row],[0]:[15]])</f>
        <v>2997</v>
      </c>
      <c r="F63" s="8">
        <f>SUM(Table325[[#This Row],[16]:[64]])</f>
        <v>10516</v>
      </c>
      <c r="G63" s="8">
        <f>SUM(Table325[[#This Row],[65]:[90]])</f>
        <v>3226</v>
      </c>
      <c r="H63" s="8">
        <f>SUM(Table325[[#This Row],[85]:[90]])</f>
        <v>407</v>
      </c>
      <c r="I63" s="8">
        <f>SUM(Table325[[#This Row],[0]:[17]])</f>
        <v>3405</v>
      </c>
      <c r="J63" s="8">
        <f>SUM(Table325[[#This Row],[18]:[64]])</f>
        <v>10108</v>
      </c>
      <c r="K63" s="8">
        <f>SUM(Table325[[#This Row],[0]:[4]])</f>
        <v>855</v>
      </c>
      <c r="L63" s="8">
        <f>SUM(Table325[[#This Row],[5]:[15]])</f>
        <v>2142</v>
      </c>
      <c r="M63" s="8">
        <f>SUM(Table325[[#This Row],[16]:[24]])</f>
        <v>1771</v>
      </c>
      <c r="N63" s="8">
        <f>SUM(Table325[[#This Row],[25]:[49]])</f>
        <v>5210</v>
      </c>
      <c r="O63" s="8">
        <f>SUM(Table325[[#This Row],[50]:[64]])</f>
        <v>3535</v>
      </c>
      <c r="P63" s="8">
        <f>SUM(Table325[[#This Row],[65]:[74]])</f>
        <v>1714</v>
      </c>
      <c r="Q63" s="8">
        <f>SUM(Table325[[#This Row],[75]:[84]])</f>
        <v>1105</v>
      </c>
      <c r="R63" s="8">
        <f>SUM(Table325[[#This Row],[5]:[9]])</f>
        <v>934</v>
      </c>
      <c r="S63" s="8">
        <f>SUM(Table325[[#This Row],[10]:[14]])</f>
        <v>1012</v>
      </c>
      <c r="T63" s="8">
        <f>SUM(Table325[[#This Row],[15]:[19]])</f>
        <v>993</v>
      </c>
      <c r="U63" s="8">
        <f>SUM(Table325[[#This Row],[20]:[24]])</f>
        <v>974</v>
      </c>
      <c r="V63" s="8">
        <f>SUM(Table325[[#This Row],[25]:[29]])</f>
        <v>961</v>
      </c>
      <c r="W63" s="8">
        <f>SUM(Table325[[#This Row],[30]:[34]])</f>
        <v>1063</v>
      </c>
      <c r="X63" s="8">
        <f>SUM(Table325[[#This Row],[35]:[39]])</f>
        <v>1150</v>
      </c>
      <c r="Y63" s="8">
        <f>SUM(Table325[[#This Row],[40]:[44]])</f>
        <v>1093</v>
      </c>
      <c r="Z63" s="8">
        <f>SUM(Table325[[#This Row],[45]:[49]])</f>
        <v>943</v>
      </c>
      <c r="AA63" s="8">
        <f>SUM(Table325[[#This Row],[50]:[54]])</f>
        <v>1098</v>
      </c>
      <c r="AB63" s="8">
        <f>SUM(Table325[[#This Row],[55]:[59]])</f>
        <v>1237</v>
      </c>
      <c r="AC63" s="8">
        <f>SUM(Table325[[#This Row],[60]:[64]])</f>
        <v>1200</v>
      </c>
      <c r="AD63" s="8">
        <f>SUM(Table325[[#This Row],[65]:[69]])</f>
        <v>973</v>
      </c>
      <c r="AE63" s="8">
        <f>SUM(Table325[[#This Row],[70]:[74]])</f>
        <v>741</v>
      </c>
      <c r="AF63" s="8">
        <f>SUM(Table325[[#This Row],[75]:[79]])</f>
        <v>708</v>
      </c>
      <c r="AG63" s="8">
        <f>SUM(Table325[[#This Row],[80]:[84]])</f>
        <v>397</v>
      </c>
      <c r="AH63" s="8">
        <f>SUM(Table325[[#This Row],[85]:[89]])</f>
        <v>296</v>
      </c>
      <c r="AI63" s="8">
        <f>Table325[[#This Row],[90]]</f>
        <v>111</v>
      </c>
      <c r="AJ63" s="8">
        <v>166</v>
      </c>
      <c r="AK63" s="8">
        <v>145</v>
      </c>
      <c r="AL63" s="8">
        <v>182</v>
      </c>
      <c r="AM63" s="8">
        <v>179</v>
      </c>
      <c r="AN63" s="8">
        <v>183</v>
      </c>
      <c r="AO63" s="8">
        <v>174</v>
      </c>
      <c r="AP63" s="8">
        <v>188</v>
      </c>
      <c r="AQ63" s="8">
        <v>184</v>
      </c>
      <c r="AR63" s="8">
        <v>199</v>
      </c>
      <c r="AS63" s="8">
        <v>189</v>
      </c>
      <c r="AT63" s="8">
        <v>171</v>
      </c>
      <c r="AU63" s="8">
        <v>203</v>
      </c>
      <c r="AV63" s="8">
        <v>208</v>
      </c>
      <c r="AW63" s="8">
        <v>207</v>
      </c>
      <c r="AX63" s="8">
        <v>223</v>
      </c>
      <c r="AY63" s="8">
        <v>196</v>
      </c>
      <c r="AZ63" s="8">
        <v>218</v>
      </c>
      <c r="BA63" s="8">
        <v>190</v>
      </c>
      <c r="BB63" s="8">
        <v>180</v>
      </c>
      <c r="BC63" s="8">
        <v>209</v>
      </c>
      <c r="BD63" s="8">
        <v>232</v>
      </c>
      <c r="BE63" s="8">
        <v>231</v>
      </c>
      <c r="BF63" s="8">
        <v>186</v>
      </c>
      <c r="BG63" s="8">
        <v>163</v>
      </c>
      <c r="BH63" s="8">
        <v>162</v>
      </c>
      <c r="BI63" s="8">
        <v>172</v>
      </c>
      <c r="BJ63" s="8">
        <v>194</v>
      </c>
      <c r="BK63" s="8">
        <v>196</v>
      </c>
      <c r="BL63" s="8">
        <v>204</v>
      </c>
      <c r="BM63" s="8">
        <v>195</v>
      </c>
      <c r="BN63" s="8">
        <v>192</v>
      </c>
      <c r="BO63" s="8">
        <v>191</v>
      </c>
      <c r="BP63" s="8">
        <v>241</v>
      </c>
      <c r="BQ63" s="8">
        <v>214</v>
      </c>
      <c r="BR63" s="8">
        <v>225</v>
      </c>
      <c r="BS63" s="8">
        <v>221</v>
      </c>
      <c r="BT63" s="8">
        <v>233</v>
      </c>
      <c r="BU63" s="8">
        <v>244</v>
      </c>
      <c r="BV63" s="8">
        <v>232</v>
      </c>
      <c r="BW63" s="8">
        <v>220</v>
      </c>
      <c r="BX63" s="8">
        <v>212</v>
      </c>
      <c r="BY63" s="8">
        <v>201</v>
      </c>
      <c r="BZ63" s="8">
        <v>210</v>
      </c>
      <c r="CA63" s="8">
        <v>218</v>
      </c>
      <c r="CB63" s="8">
        <v>252</v>
      </c>
      <c r="CC63" s="8">
        <v>221</v>
      </c>
      <c r="CD63" s="8">
        <v>176</v>
      </c>
      <c r="CE63" s="8">
        <v>184</v>
      </c>
      <c r="CF63" s="8">
        <v>180</v>
      </c>
      <c r="CG63" s="8">
        <v>182</v>
      </c>
      <c r="CH63" s="8">
        <v>201</v>
      </c>
      <c r="CI63" s="8">
        <v>212</v>
      </c>
      <c r="CJ63" s="8">
        <v>214</v>
      </c>
      <c r="CK63" s="8">
        <v>230</v>
      </c>
      <c r="CL63" s="8">
        <v>241</v>
      </c>
      <c r="CM63" s="8">
        <v>266</v>
      </c>
      <c r="CN63" s="8">
        <v>246</v>
      </c>
      <c r="CO63" s="8">
        <v>232</v>
      </c>
      <c r="CP63" s="8">
        <v>230</v>
      </c>
      <c r="CQ63" s="8">
        <v>263</v>
      </c>
      <c r="CR63" s="8">
        <v>246</v>
      </c>
      <c r="CS63" s="8">
        <v>253</v>
      </c>
      <c r="CT63" s="8">
        <v>236</v>
      </c>
      <c r="CU63" s="8">
        <v>242</v>
      </c>
      <c r="CV63" s="8">
        <v>223</v>
      </c>
      <c r="CW63" s="8">
        <v>203</v>
      </c>
      <c r="CX63" s="8">
        <v>215</v>
      </c>
      <c r="CY63" s="8">
        <v>172</v>
      </c>
      <c r="CZ63" s="8">
        <v>183</v>
      </c>
      <c r="DA63" s="8">
        <v>200</v>
      </c>
      <c r="DB63" s="8">
        <v>168</v>
      </c>
      <c r="DC63" s="8">
        <v>136</v>
      </c>
      <c r="DD63" s="8">
        <v>134</v>
      </c>
      <c r="DE63" s="8">
        <v>156</v>
      </c>
      <c r="DF63" s="8">
        <v>147</v>
      </c>
      <c r="DG63" s="8">
        <v>150</v>
      </c>
      <c r="DH63" s="8">
        <v>134</v>
      </c>
      <c r="DI63" s="8">
        <v>181</v>
      </c>
      <c r="DJ63" s="8">
        <v>129</v>
      </c>
      <c r="DK63" s="8">
        <v>114</v>
      </c>
      <c r="DL63" s="8">
        <v>112</v>
      </c>
      <c r="DM63" s="8">
        <v>84</v>
      </c>
      <c r="DN63" s="8">
        <v>57</v>
      </c>
      <c r="DO63" s="8">
        <v>75</v>
      </c>
      <c r="DP63" s="8">
        <v>69</v>
      </c>
      <c r="DQ63" s="8">
        <v>84</v>
      </c>
      <c r="DR63" s="8">
        <v>70</v>
      </c>
      <c r="DS63" s="8">
        <v>60</v>
      </c>
      <c r="DT63" s="8">
        <v>42</v>
      </c>
      <c r="DU63" s="8">
        <v>40</v>
      </c>
      <c r="DV63" s="8">
        <v>111</v>
      </c>
      <c r="DW63" s="8">
        <f t="shared" si="0"/>
        <v>10516</v>
      </c>
      <c r="DX63" s="8">
        <f t="shared" si="1"/>
        <v>1363</v>
      </c>
      <c r="DY63" s="8">
        <f t="shared" si="2"/>
        <v>5210</v>
      </c>
      <c r="DZ63" s="8">
        <f t="shared" si="3"/>
        <v>3535</v>
      </c>
    </row>
    <row r="64" spans="1:130" x14ac:dyDescent="0.2">
      <c r="A64" t="s">
        <v>210</v>
      </c>
      <c r="B64" t="s">
        <v>256</v>
      </c>
      <c r="C64" t="s">
        <v>257</v>
      </c>
      <c r="D64" s="8">
        <f>SUM(Table325[[#This Row],[0]:[90]])</f>
        <v>12794</v>
      </c>
      <c r="E64" s="8">
        <f>SUM(Table325[[#This Row],[0]:[15]])</f>
        <v>917</v>
      </c>
      <c r="F64" s="8">
        <f>SUM(Table325[[#This Row],[16]:[64]])</f>
        <v>10244</v>
      </c>
      <c r="G64" s="8">
        <f>SUM(Table325[[#This Row],[65]:[90]])</f>
        <v>1633</v>
      </c>
      <c r="H64" s="8">
        <f>SUM(Table325[[#This Row],[85]:[90]])</f>
        <v>259</v>
      </c>
      <c r="I64" s="8">
        <f>SUM(Table325[[#This Row],[0]:[17]])</f>
        <v>1045</v>
      </c>
      <c r="J64" s="8">
        <f>SUM(Table325[[#This Row],[18]:[64]])</f>
        <v>10116</v>
      </c>
      <c r="K64" s="8">
        <f>SUM(Table325[[#This Row],[0]:[4]])</f>
        <v>247</v>
      </c>
      <c r="L64" s="8">
        <f>SUM(Table325[[#This Row],[5]:[15]])</f>
        <v>670</v>
      </c>
      <c r="M64" s="8">
        <f>SUM(Table325[[#This Row],[16]:[24]])</f>
        <v>6543</v>
      </c>
      <c r="N64" s="8">
        <f>SUM(Table325[[#This Row],[25]:[49]])</f>
        <v>2456</v>
      </c>
      <c r="O64" s="8">
        <f>SUM(Table325[[#This Row],[50]:[64]])</f>
        <v>1245</v>
      </c>
      <c r="P64" s="8">
        <f>SUM(Table325[[#This Row],[65]:[74]])</f>
        <v>783</v>
      </c>
      <c r="Q64" s="8">
        <f>SUM(Table325[[#This Row],[75]:[84]])</f>
        <v>591</v>
      </c>
      <c r="R64" s="8">
        <f>SUM(Table325[[#This Row],[5]:[9]])</f>
        <v>251</v>
      </c>
      <c r="S64" s="8">
        <f>SUM(Table325[[#This Row],[10]:[14]])</f>
        <v>353</v>
      </c>
      <c r="T64" s="8">
        <f>SUM(Table325[[#This Row],[15]:[19]])</f>
        <v>1600</v>
      </c>
      <c r="U64" s="8">
        <f>SUM(Table325[[#This Row],[20]:[24]])</f>
        <v>5009</v>
      </c>
      <c r="V64" s="8">
        <f>SUM(Table325[[#This Row],[25]:[29]])</f>
        <v>652</v>
      </c>
      <c r="W64" s="8">
        <f>SUM(Table325[[#This Row],[30]:[34]])</f>
        <v>551</v>
      </c>
      <c r="X64" s="8">
        <f>SUM(Table325[[#This Row],[35]:[39]])</f>
        <v>502</v>
      </c>
      <c r="Y64" s="8">
        <f>SUM(Table325[[#This Row],[40]:[44]])</f>
        <v>382</v>
      </c>
      <c r="Z64" s="8">
        <f>SUM(Table325[[#This Row],[45]:[49]])</f>
        <v>369</v>
      </c>
      <c r="AA64" s="8">
        <f>SUM(Table325[[#This Row],[50]:[54]])</f>
        <v>398</v>
      </c>
      <c r="AB64" s="8">
        <f>SUM(Table325[[#This Row],[55]:[59]])</f>
        <v>387</v>
      </c>
      <c r="AC64" s="8">
        <f>SUM(Table325[[#This Row],[60]:[64]])</f>
        <v>460</v>
      </c>
      <c r="AD64" s="8">
        <f>SUM(Table325[[#This Row],[65]:[69]])</f>
        <v>399</v>
      </c>
      <c r="AE64" s="8">
        <f>SUM(Table325[[#This Row],[70]:[74]])</f>
        <v>384</v>
      </c>
      <c r="AF64" s="8">
        <f>SUM(Table325[[#This Row],[75]:[79]])</f>
        <v>365</v>
      </c>
      <c r="AG64" s="8">
        <f>SUM(Table325[[#This Row],[80]:[84]])</f>
        <v>226</v>
      </c>
      <c r="AH64" s="8">
        <f>SUM(Table325[[#This Row],[85]:[89]])</f>
        <v>163</v>
      </c>
      <c r="AI64" s="8">
        <f>Table325[[#This Row],[90]]</f>
        <v>96</v>
      </c>
      <c r="AJ64" s="8">
        <v>39</v>
      </c>
      <c r="AK64" s="8">
        <v>45</v>
      </c>
      <c r="AL64" s="8">
        <v>50</v>
      </c>
      <c r="AM64" s="8">
        <v>55</v>
      </c>
      <c r="AN64" s="8">
        <v>58</v>
      </c>
      <c r="AO64" s="8">
        <v>40</v>
      </c>
      <c r="AP64" s="8">
        <v>57</v>
      </c>
      <c r="AQ64" s="8">
        <v>57</v>
      </c>
      <c r="AR64" s="8">
        <v>59</v>
      </c>
      <c r="AS64" s="8">
        <v>38</v>
      </c>
      <c r="AT64" s="8">
        <v>82</v>
      </c>
      <c r="AU64" s="8">
        <v>65</v>
      </c>
      <c r="AV64" s="8">
        <v>64</v>
      </c>
      <c r="AW64" s="8">
        <v>82</v>
      </c>
      <c r="AX64" s="8">
        <v>60</v>
      </c>
      <c r="AY64" s="8">
        <v>66</v>
      </c>
      <c r="AZ64" s="8">
        <v>59</v>
      </c>
      <c r="BA64" s="8">
        <v>69</v>
      </c>
      <c r="BB64" s="8">
        <v>229</v>
      </c>
      <c r="BC64" s="8">
        <v>1177</v>
      </c>
      <c r="BD64" s="8">
        <v>1192</v>
      </c>
      <c r="BE64" s="8">
        <v>1618</v>
      </c>
      <c r="BF64" s="8">
        <v>1077</v>
      </c>
      <c r="BG64" s="8">
        <v>630</v>
      </c>
      <c r="BH64" s="8">
        <v>492</v>
      </c>
      <c r="BI64" s="8">
        <v>155</v>
      </c>
      <c r="BJ64" s="8">
        <v>138</v>
      </c>
      <c r="BK64" s="8">
        <v>134</v>
      </c>
      <c r="BL64" s="8">
        <v>119</v>
      </c>
      <c r="BM64" s="8">
        <v>106</v>
      </c>
      <c r="BN64" s="8">
        <v>137</v>
      </c>
      <c r="BO64" s="8">
        <v>128</v>
      </c>
      <c r="BP64" s="8">
        <v>89</v>
      </c>
      <c r="BQ64" s="8">
        <v>98</v>
      </c>
      <c r="BR64" s="8">
        <v>99</v>
      </c>
      <c r="BS64" s="8">
        <v>119</v>
      </c>
      <c r="BT64" s="8">
        <v>100</v>
      </c>
      <c r="BU64" s="8">
        <v>104</v>
      </c>
      <c r="BV64" s="8">
        <v>93</v>
      </c>
      <c r="BW64" s="8">
        <v>86</v>
      </c>
      <c r="BX64" s="8">
        <v>68</v>
      </c>
      <c r="BY64" s="8">
        <v>70</v>
      </c>
      <c r="BZ64" s="8">
        <v>77</v>
      </c>
      <c r="CA64" s="8">
        <v>83</v>
      </c>
      <c r="CB64" s="8">
        <v>84</v>
      </c>
      <c r="CC64" s="8">
        <v>83</v>
      </c>
      <c r="CD64" s="8">
        <v>81</v>
      </c>
      <c r="CE64" s="8">
        <v>73</v>
      </c>
      <c r="CF64" s="8">
        <v>60</v>
      </c>
      <c r="CG64" s="8">
        <v>72</v>
      </c>
      <c r="CH64" s="8">
        <v>74</v>
      </c>
      <c r="CI64" s="8">
        <v>74</v>
      </c>
      <c r="CJ64" s="8">
        <v>75</v>
      </c>
      <c r="CK64" s="8">
        <v>89</v>
      </c>
      <c r="CL64" s="8">
        <v>86</v>
      </c>
      <c r="CM64" s="8">
        <v>74</v>
      </c>
      <c r="CN64" s="8">
        <v>68</v>
      </c>
      <c r="CO64" s="8">
        <v>89</v>
      </c>
      <c r="CP64" s="8">
        <v>84</v>
      </c>
      <c r="CQ64" s="8">
        <v>72</v>
      </c>
      <c r="CR64" s="8">
        <v>77</v>
      </c>
      <c r="CS64" s="8">
        <v>95</v>
      </c>
      <c r="CT64" s="8">
        <v>108</v>
      </c>
      <c r="CU64" s="8">
        <v>91</v>
      </c>
      <c r="CV64" s="8">
        <v>89</v>
      </c>
      <c r="CW64" s="8">
        <v>87</v>
      </c>
      <c r="CX64" s="8">
        <v>84</v>
      </c>
      <c r="CY64" s="8">
        <v>80</v>
      </c>
      <c r="CZ64" s="8">
        <v>76</v>
      </c>
      <c r="DA64" s="8">
        <v>72</v>
      </c>
      <c r="DB64" s="8">
        <v>81</v>
      </c>
      <c r="DC64" s="8">
        <v>70</v>
      </c>
      <c r="DD64" s="8">
        <v>88</v>
      </c>
      <c r="DE64" s="8">
        <v>80</v>
      </c>
      <c r="DF64" s="8">
        <v>65</v>
      </c>
      <c r="DG64" s="8">
        <v>81</v>
      </c>
      <c r="DH64" s="8">
        <v>79</v>
      </c>
      <c r="DI64" s="8">
        <v>86</v>
      </c>
      <c r="DJ64" s="8">
        <v>58</v>
      </c>
      <c r="DK64" s="8">
        <v>61</v>
      </c>
      <c r="DL64" s="8">
        <v>58</v>
      </c>
      <c r="DM64" s="8">
        <v>41</v>
      </c>
      <c r="DN64" s="8">
        <v>48</v>
      </c>
      <c r="DO64" s="8">
        <v>31</v>
      </c>
      <c r="DP64" s="8">
        <v>48</v>
      </c>
      <c r="DQ64" s="8">
        <v>41</v>
      </c>
      <c r="DR64" s="8">
        <v>31</v>
      </c>
      <c r="DS64" s="8">
        <v>41</v>
      </c>
      <c r="DT64" s="8">
        <v>28</v>
      </c>
      <c r="DU64" s="8">
        <v>22</v>
      </c>
      <c r="DV64" s="8">
        <v>96</v>
      </c>
      <c r="DW64" s="8">
        <f t="shared" si="0"/>
        <v>10244</v>
      </c>
      <c r="DX64" s="8">
        <f t="shared" si="1"/>
        <v>6415</v>
      </c>
      <c r="DY64" s="8">
        <f t="shared" si="2"/>
        <v>2456</v>
      </c>
      <c r="DZ64" s="8">
        <f t="shared" si="3"/>
        <v>1245</v>
      </c>
    </row>
    <row r="65" spans="1:130" x14ac:dyDescent="0.2">
      <c r="A65" t="s">
        <v>210</v>
      </c>
      <c r="B65" t="s">
        <v>258</v>
      </c>
      <c r="C65" t="s">
        <v>259</v>
      </c>
      <c r="D65" s="8">
        <f>SUM(Table325[[#This Row],[0]:[90]])</f>
        <v>5039</v>
      </c>
      <c r="E65" s="8">
        <f>SUM(Table325[[#This Row],[0]:[15]])</f>
        <v>734</v>
      </c>
      <c r="F65" s="8">
        <f>SUM(Table325[[#This Row],[16]:[64]])</f>
        <v>2914</v>
      </c>
      <c r="G65" s="8">
        <f>SUM(Table325[[#This Row],[65]:[90]])</f>
        <v>1391</v>
      </c>
      <c r="H65" s="8">
        <f>SUM(Table325[[#This Row],[85]:[90]])</f>
        <v>150</v>
      </c>
      <c r="I65" s="8">
        <f>SUM(Table325[[#This Row],[0]:[17]])</f>
        <v>823</v>
      </c>
      <c r="J65" s="8">
        <f>SUM(Table325[[#This Row],[18]:[64]])</f>
        <v>2825</v>
      </c>
      <c r="K65" s="8">
        <f>SUM(Table325[[#This Row],[0]:[4]])</f>
        <v>192</v>
      </c>
      <c r="L65" s="8">
        <f>SUM(Table325[[#This Row],[5]:[15]])</f>
        <v>542</v>
      </c>
      <c r="M65" s="8">
        <f>SUM(Table325[[#This Row],[16]:[24]])</f>
        <v>423</v>
      </c>
      <c r="N65" s="8">
        <f>SUM(Table325[[#This Row],[25]:[49]])</f>
        <v>1266</v>
      </c>
      <c r="O65" s="8">
        <f>SUM(Table325[[#This Row],[50]:[64]])</f>
        <v>1225</v>
      </c>
      <c r="P65" s="8">
        <f>SUM(Table325[[#This Row],[65]:[74]])</f>
        <v>738</v>
      </c>
      <c r="Q65" s="8">
        <f>SUM(Table325[[#This Row],[75]:[84]])</f>
        <v>503</v>
      </c>
      <c r="R65" s="8">
        <f>SUM(Table325[[#This Row],[5]:[9]])</f>
        <v>240</v>
      </c>
      <c r="S65" s="8">
        <f>SUM(Table325[[#This Row],[10]:[14]])</f>
        <v>252</v>
      </c>
      <c r="T65" s="8">
        <f>SUM(Table325[[#This Row],[15]:[19]])</f>
        <v>240</v>
      </c>
      <c r="U65" s="8">
        <f>SUM(Table325[[#This Row],[20]:[24]])</f>
        <v>233</v>
      </c>
      <c r="V65" s="8">
        <f>SUM(Table325[[#This Row],[25]:[29]])</f>
        <v>221</v>
      </c>
      <c r="W65" s="8">
        <f>SUM(Table325[[#This Row],[30]:[34]])</f>
        <v>242</v>
      </c>
      <c r="X65" s="8">
        <f>SUM(Table325[[#This Row],[35]:[39]])</f>
        <v>256</v>
      </c>
      <c r="Y65" s="8">
        <f>SUM(Table325[[#This Row],[40]:[44]])</f>
        <v>288</v>
      </c>
      <c r="Z65" s="8">
        <f>SUM(Table325[[#This Row],[45]:[49]])</f>
        <v>259</v>
      </c>
      <c r="AA65" s="8">
        <f>SUM(Table325[[#This Row],[50]:[54]])</f>
        <v>373</v>
      </c>
      <c r="AB65" s="8">
        <f>SUM(Table325[[#This Row],[55]:[59]])</f>
        <v>420</v>
      </c>
      <c r="AC65" s="8">
        <f>SUM(Table325[[#This Row],[60]:[64]])</f>
        <v>432</v>
      </c>
      <c r="AD65" s="8">
        <f>SUM(Table325[[#This Row],[65]:[69]])</f>
        <v>385</v>
      </c>
      <c r="AE65" s="8">
        <f>SUM(Table325[[#This Row],[70]:[74]])</f>
        <v>353</v>
      </c>
      <c r="AF65" s="8">
        <f>SUM(Table325[[#This Row],[75]:[79]])</f>
        <v>315</v>
      </c>
      <c r="AG65" s="8">
        <f>SUM(Table325[[#This Row],[80]:[84]])</f>
        <v>188</v>
      </c>
      <c r="AH65" s="8">
        <f>SUM(Table325[[#This Row],[85]:[89]])</f>
        <v>105</v>
      </c>
      <c r="AI65" s="8">
        <f>Table325[[#This Row],[90]]</f>
        <v>45</v>
      </c>
      <c r="AJ65" s="8">
        <v>42</v>
      </c>
      <c r="AK65" s="8">
        <v>37</v>
      </c>
      <c r="AL65" s="8">
        <v>34</v>
      </c>
      <c r="AM65" s="8">
        <v>39</v>
      </c>
      <c r="AN65" s="8">
        <v>40</v>
      </c>
      <c r="AO65" s="8">
        <v>45</v>
      </c>
      <c r="AP65" s="8">
        <v>57</v>
      </c>
      <c r="AQ65" s="8">
        <v>39</v>
      </c>
      <c r="AR65" s="8">
        <v>57</v>
      </c>
      <c r="AS65" s="8">
        <v>42</v>
      </c>
      <c r="AT65" s="8">
        <v>47</v>
      </c>
      <c r="AU65" s="8">
        <v>39</v>
      </c>
      <c r="AV65" s="8">
        <v>58</v>
      </c>
      <c r="AW65" s="8">
        <v>55</v>
      </c>
      <c r="AX65" s="8">
        <v>53</v>
      </c>
      <c r="AY65" s="8">
        <v>50</v>
      </c>
      <c r="AZ65" s="8">
        <v>41</v>
      </c>
      <c r="BA65" s="8">
        <v>48</v>
      </c>
      <c r="BB65" s="8">
        <v>49</v>
      </c>
      <c r="BC65" s="8">
        <v>52</v>
      </c>
      <c r="BD65" s="8">
        <v>62</v>
      </c>
      <c r="BE65" s="8">
        <v>57</v>
      </c>
      <c r="BF65" s="8">
        <v>43</v>
      </c>
      <c r="BG65" s="8">
        <v>33</v>
      </c>
      <c r="BH65" s="8">
        <v>38</v>
      </c>
      <c r="BI65" s="8">
        <v>51</v>
      </c>
      <c r="BJ65" s="8">
        <v>40</v>
      </c>
      <c r="BK65" s="8">
        <v>36</v>
      </c>
      <c r="BL65" s="8">
        <v>49</v>
      </c>
      <c r="BM65" s="8">
        <v>45</v>
      </c>
      <c r="BN65" s="8">
        <v>59</v>
      </c>
      <c r="BO65" s="8">
        <v>38</v>
      </c>
      <c r="BP65" s="8">
        <v>42</v>
      </c>
      <c r="BQ65" s="8">
        <v>47</v>
      </c>
      <c r="BR65" s="8">
        <v>56</v>
      </c>
      <c r="BS65" s="8">
        <v>53</v>
      </c>
      <c r="BT65" s="8">
        <v>47</v>
      </c>
      <c r="BU65" s="8">
        <v>51</v>
      </c>
      <c r="BV65" s="8">
        <v>54</v>
      </c>
      <c r="BW65" s="8">
        <v>51</v>
      </c>
      <c r="BX65" s="8">
        <v>61</v>
      </c>
      <c r="BY65" s="8">
        <v>48</v>
      </c>
      <c r="BZ65" s="8">
        <v>60</v>
      </c>
      <c r="CA65" s="8">
        <v>50</v>
      </c>
      <c r="CB65" s="8">
        <v>69</v>
      </c>
      <c r="CC65" s="8">
        <v>44</v>
      </c>
      <c r="CD65" s="8">
        <v>53</v>
      </c>
      <c r="CE65" s="8">
        <v>43</v>
      </c>
      <c r="CF65" s="8">
        <v>54</v>
      </c>
      <c r="CG65" s="8">
        <v>65</v>
      </c>
      <c r="CH65" s="8">
        <v>54</v>
      </c>
      <c r="CI65" s="8">
        <v>71</v>
      </c>
      <c r="CJ65" s="8">
        <v>99</v>
      </c>
      <c r="CK65" s="8">
        <v>77</v>
      </c>
      <c r="CL65" s="8">
        <v>72</v>
      </c>
      <c r="CM65" s="8">
        <v>70</v>
      </c>
      <c r="CN65" s="8">
        <v>83</v>
      </c>
      <c r="CO65" s="8">
        <v>74</v>
      </c>
      <c r="CP65" s="8">
        <v>89</v>
      </c>
      <c r="CQ65" s="8">
        <v>104</v>
      </c>
      <c r="CR65" s="8">
        <v>97</v>
      </c>
      <c r="CS65" s="8">
        <v>83</v>
      </c>
      <c r="CT65" s="8">
        <v>84</v>
      </c>
      <c r="CU65" s="8">
        <v>77</v>
      </c>
      <c r="CV65" s="8">
        <v>91</v>
      </c>
      <c r="CW65" s="8">
        <v>76</v>
      </c>
      <c r="CX65" s="8">
        <v>87</v>
      </c>
      <c r="CY65" s="8">
        <v>72</v>
      </c>
      <c r="CZ65" s="8">
        <v>73</v>
      </c>
      <c r="DA65" s="8">
        <v>77</v>
      </c>
      <c r="DB65" s="8">
        <v>76</v>
      </c>
      <c r="DC65" s="8">
        <v>80</v>
      </c>
      <c r="DD65" s="8">
        <v>69</v>
      </c>
      <c r="DE65" s="8">
        <v>60</v>
      </c>
      <c r="DF65" s="8">
        <v>68</v>
      </c>
      <c r="DG65" s="8">
        <v>80</v>
      </c>
      <c r="DH65" s="8">
        <v>64</v>
      </c>
      <c r="DI65" s="8">
        <v>67</v>
      </c>
      <c r="DJ65" s="8">
        <v>49</v>
      </c>
      <c r="DK65" s="8">
        <v>55</v>
      </c>
      <c r="DL65" s="8">
        <v>50</v>
      </c>
      <c r="DM65" s="8">
        <v>35</v>
      </c>
      <c r="DN65" s="8">
        <v>44</v>
      </c>
      <c r="DO65" s="8">
        <v>26</v>
      </c>
      <c r="DP65" s="8">
        <v>33</v>
      </c>
      <c r="DQ65" s="8">
        <v>31</v>
      </c>
      <c r="DR65" s="8">
        <v>17</v>
      </c>
      <c r="DS65" s="8">
        <v>27</v>
      </c>
      <c r="DT65" s="8">
        <v>13</v>
      </c>
      <c r="DU65" s="8">
        <v>17</v>
      </c>
      <c r="DV65" s="8">
        <v>45</v>
      </c>
      <c r="DW65" s="8">
        <f t="shared" si="0"/>
        <v>2914</v>
      </c>
      <c r="DX65" s="8">
        <f t="shared" si="1"/>
        <v>334</v>
      </c>
      <c r="DY65" s="8">
        <f t="shared" si="2"/>
        <v>1266</v>
      </c>
      <c r="DZ65" s="8">
        <f t="shared" si="3"/>
        <v>1225</v>
      </c>
    </row>
    <row r="66" spans="1:130" x14ac:dyDescent="0.2">
      <c r="A66" t="s">
        <v>210</v>
      </c>
      <c r="B66" t="s">
        <v>260</v>
      </c>
      <c r="C66" t="s">
        <v>178</v>
      </c>
      <c r="D66" s="8">
        <f>SUM(Table325[[#This Row],[0]:[90]])</f>
        <v>10690</v>
      </c>
      <c r="E66" s="8">
        <f>SUM(Table325[[#This Row],[0]:[15]])</f>
        <v>1885</v>
      </c>
      <c r="F66" s="8">
        <f>SUM(Table325[[#This Row],[16]:[64]])</f>
        <v>6343</v>
      </c>
      <c r="G66" s="8">
        <f>SUM(Table325[[#This Row],[65]:[90]])</f>
        <v>2462</v>
      </c>
      <c r="H66" s="8">
        <f>SUM(Table325[[#This Row],[85]:[90]])</f>
        <v>234</v>
      </c>
      <c r="I66" s="8">
        <f>SUM(Table325[[#This Row],[0]:[17]])</f>
        <v>2119</v>
      </c>
      <c r="J66" s="8">
        <f>SUM(Table325[[#This Row],[18]:[64]])</f>
        <v>6109</v>
      </c>
      <c r="K66" s="8">
        <f>SUM(Table325[[#This Row],[0]:[4]])</f>
        <v>549</v>
      </c>
      <c r="L66" s="8">
        <f>SUM(Table325[[#This Row],[5]:[15]])</f>
        <v>1336</v>
      </c>
      <c r="M66" s="8">
        <f>SUM(Table325[[#This Row],[16]:[24]])</f>
        <v>1042</v>
      </c>
      <c r="N66" s="8">
        <f>SUM(Table325[[#This Row],[25]:[49]])</f>
        <v>2931</v>
      </c>
      <c r="O66" s="8">
        <f>SUM(Table325[[#This Row],[50]:[64]])</f>
        <v>2370</v>
      </c>
      <c r="P66" s="8">
        <f>SUM(Table325[[#This Row],[65]:[74]])</f>
        <v>1335</v>
      </c>
      <c r="Q66" s="8">
        <f>SUM(Table325[[#This Row],[75]:[84]])</f>
        <v>893</v>
      </c>
      <c r="R66" s="8">
        <f>SUM(Table325[[#This Row],[5]:[9]])</f>
        <v>599</v>
      </c>
      <c r="S66" s="8">
        <f>SUM(Table325[[#This Row],[10]:[14]])</f>
        <v>622</v>
      </c>
      <c r="T66" s="8">
        <f>SUM(Table325[[#This Row],[15]:[19]])</f>
        <v>566</v>
      </c>
      <c r="U66" s="8">
        <f>SUM(Table325[[#This Row],[20]:[24]])</f>
        <v>591</v>
      </c>
      <c r="V66" s="8">
        <f>SUM(Table325[[#This Row],[25]:[29]])</f>
        <v>548</v>
      </c>
      <c r="W66" s="8">
        <f>SUM(Table325[[#This Row],[30]:[34]])</f>
        <v>654</v>
      </c>
      <c r="X66" s="8">
        <f>SUM(Table325[[#This Row],[35]:[39]])</f>
        <v>580</v>
      </c>
      <c r="Y66" s="8">
        <f>SUM(Table325[[#This Row],[40]:[44]])</f>
        <v>587</v>
      </c>
      <c r="Z66" s="8">
        <f>SUM(Table325[[#This Row],[45]:[49]])</f>
        <v>562</v>
      </c>
      <c r="AA66" s="8">
        <f>SUM(Table325[[#This Row],[50]:[54]])</f>
        <v>696</v>
      </c>
      <c r="AB66" s="8">
        <f>SUM(Table325[[#This Row],[55]:[59]])</f>
        <v>888</v>
      </c>
      <c r="AC66" s="8">
        <f>SUM(Table325[[#This Row],[60]:[64]])</f>
        <v>786</v>
      </c>
      <c r="AD66" s="8">
        <f>SUM(Table325[[#This Row],[65]:[69]])</f>
        <v>695</v>
      </c>
      <c r="AE66" s="8">
        <f>SUM(Table325[[#This Row],[70]:[74]])</f>
        <v>640</v>
      </c>
      <c r="AF66" s="8">
        <f>SUM(Table325[[#This Row],[75]:[79]])</f>
        <v>569</v>
      </c>
      <c r="AG66" s="8">
        <f>SUM(Table325[[#This Row],[80]:[84]])</f>
        <v>324</v>
      </c>
      <c r="AH66" s="8">
        <f>SUM(Table325[[#This Row],[85]:[89]])</f>
        <v>167</v>
      </c>
      <c r="AI66" s="8">
        <f>Table325[[#This Row],[90]]</f>
        <v>67</v>
      </c>
      <c r="AJ66" s="8">
        <v>118</v>
      </c>
      <c r="AK66" s="8">
        <v>105</v>
      </c>
      <c r="AL66" s="8">
        <v>100</v>
      </c>
      <c r="AM66" s="8">
        <v>111</v>
      </c>
      <c r="AN66" s="8">
        <v>115</v>
      </c>
      <c r="AO66" s="8">
        <v>111</v>
      </c>
      <c r="AP66" s="8">
        <v>118</v>
      </c>
      <c r="AQ66" s="8">
        <v>140</v>
      </c>
      <c r="AR66" s="8">
        <v>107</v>
      </c>
      <c r="AS66" s="8">
        <v>123</v>
      </c>
      <c r="AT66" s="8">
        <v>120</v>
      </c>
      <c r="AU66" s="8">
        <v>117</v>
      </c>
      <c r="AV66" s="8">
        <v>121</v>
      </c>
      <c r="AW66" s="8">
        <v>137</v>
      </c>
      <c r="AX66" s="8">
        <v>127</v>
      </c>
      <c r="AY66" s="8">
        <v>115</v>
      </c>
      <c r="AZ66" s="8">
        <v>133</v>
      </c>
      <c r="BA66" s="8">
        <v>101</v>
      </c>
      <c r="BB66" s="8">
        <v>116</v>
      </c>
      <c r="BC66" s="8">
        <v>101</v>
      </c>
      <c r="BD66" s="8">
        <v>157</v>
      </c>
      <c r="BE66" s="8">
        <v>141</v>
      </c>
      <c r="BF66" s="8">
        <v>121</v>
      </c>
      <c r="BG66" s="8">
        <v>92</v>
      </c>
      <c r="BH66" s="8">
        <v>80</v>
      </c>
      <c r="BI66" s="8">
        <v>97</v>
      </c>
      <c r="BJ66" s="8">
        <v>116</v>
      </c>
      <c r="BK66" s="8">
        <v>103</v>
      </c>
      <c r="BL66" s="8">
        <v>109</v>
      </c>
      <c r="BM66" s="8">
        <v>123</v>
      </c>
      <c r="BN66" s="8">
        <v>117</v>
      </c>
      <c r="BO66" s="8">
        <v>137</v>
      </c>
      <c r="BP66" s="8">
        <v>138</v>
      </c>
      <c r="BQ66" s="8">
        <v>130</v>
      </c>
      <c r="BR66" s="8">
        <v>132</v>
      </c>
      <c r="BS66" s="8">
        <v>117</v>
      </c>
      <c r="BT66" s="8">
        <v>118</v>
      </c>
      <c r="BU66" s="8">
        <v>114</v>
      </c>
      <c r="BV66" s="8">
        <v>124</v>
      </c>
      <c r="BW66" s="8">
        <v>107</v>
      </c>
      <c r="BX66" s="8">
        <v>117</v>
      </c>
      <c r="BY66" s="8">
        <v>121</v>
      </c>
      <c r="BZ66" s="8">
        <v>107</v>
      </c>
      <c r="CA66" s="8">
        <v>121</v>
      </c>
      <c r="CB66" s="8">
        <v>121</v>
      </c>
      <c r="CC66" s="8">
        <v>118</v>
      </c>
      <c r="CD66" s="8">
        <v>115</v>
      </c>
      <c r="CE66" s="8">
        <v>102</v>
      </c>
      <c r="CF66" s="8">
        <v>111</v>
      </c>
      <c r="CG66" s="8">
        <v>116</v>
      </c>
      <c r="CH66" s="8">
        <v>109</v>
      </c>
      <c r="CI66" s="8">
        <v>120</v>
      </c>
      <c r="CJ66" s="8">
        <v>165</v>
      </c>
      <c r="CK66" s="8">
        <v>150</v>
      </c>
      <c r="CL66" s="8">
        <v>152</v>
      </c>
      <c r="CM66" s="8">
        <v>163</v>
      </c>
      <c r="CN66" s="8">
        <v>177</v>
      </c>
      <c r="CO66" s="8">
        <v>195</v>
      </c>
      <c r="CP66" s="8">
        <v>175</v>
      </c>
      <c r="CQ66" s="8">
        <v>178</v>
      </c>
      <c r="CR66" s="8">
        <v>157</v>
      </c>
      <c r="CS66" s="8">
        <v>183</v>
      </c>
      <c r="CT66" s="8">
        <v>159</v>
      </c>
      <c r="CU66" s="8">
        <v>161</v>
      </c>
      <c r="CV66" s="8">
        <v>126</v>
      </c>
      <c r="CW66" s="8">
        <v>139</v>
      </c>
      <c r="CX66" s="8">
        <v>151</v>
      </c>
      <c r="CY66" s="8">
        <v>128</v>
      </c>
      <c r="CZ66" s="8">
        <v>139</v>
      </c>
      <c r="DA66" s="8">
        <v>138</v>
      </c>
      <c r="DB66" s="8">
        <v>136</v>
      </c>
      <c r="DC66" s="8">
        <v>146</v>
      </c>
      <c r="DD66" s="8">
        <v>127</v>
      </c>
      <c r="DE66" s="8">
        <v>117</v>
      </c>
      <c r="DF66" s="8">
        <v>114</v>
      </c>
      <c r="DG66" s="8">
        <v>128</v>
      </c>
      <c r="DH66" s="8">
        <v>125</v>
      </c>
      <c r="DI66" s="8">
        <v>128</v>
      </c>
      <c r="DJ66" s="8">
        <v>107</v>
      </c>
      <c r="DK66" s="8">
        <v>81</v>
      </c>
      <c r="DL66" s="8">
        <v>85</v>
      </c>
      <c r="DM66" s="8">
        <v>76</v>
      </c>
      <c r="DN66" s="8">
        <v>55</v>
      </c>
      <c r="DO66" s="8">
        <v>54</v>
      </c>
      <c r="DP66" s="8">
        <v>54</v>
      </c>
      <c r="DQ66" s="8">
        <v>47</v>
      </c>
      <c r="DR66" s="8">
        <v>28</v>
      </c>
      <c r="DS66" s="8">
        <v>40</v>
      </c>
      <c r="DT66" s="8">
        <v>30</v>
      </c>
      <c r="DU66" s="8">
        <v>22</v>
      </c>
      <c r="DV66" s="8">
        <v>67</v>
      </c>
      <c r="DW66" s="8">
        <f t="shared" si="0"/>
        <v>6343</v>
      </c>
      <c r="DX66" s="8">
        <f t="shared" si="1"/>
        <v>808</v>
      </c>
      <c r="DY66" s="8">
        <f t="shared" si="2"/>
        <v>2931</v>
      </c>
      <c r="DZ66" s="8">
        <f t="shared" si="3"/>
        <v>2370</v>
      </c>
    </row>
    <row r="67" spans="1:130" x14ac:dyDescent="0.2">
      <c r="A67" t="s">
        <v>210</v>
      </c>
      <c r="B67" t="s">
        <v>261</v>
      </c>
      <c r="C67" t="s">
        <v>262</v>
      </c>
      <c r="D67" s="8">
        <f>SUM(Table325[[#This Row],[0]:[90]])</f>
        <v>14977</v>
      </c>
      <c r="E67" s="8">
        <f>SUM(Table325[[#This Row],[0]:[15]])</f>
        <v>2322</v>
      </c>
      <c r="F67" s="8">
        <f>SUM(Table325[[#This Row],[16]:[64]])</f>
        <v>8901</v>
      </c>
      <c r="G67" s="8">
        <f>SUM(Table325[[#This Row],[65]:[90]])</f>
        <v>3754</v>
      </c>
      <c r="H67" s="8">
        <f>SUM(Table325[[#This Row],[85]:[90]])</f>
        <v>506</v>
      </c>
      <c r="I67" s="8">
        <f>SUM(Table325[[#This Row],[0]:[17]])</f>
        <v>2649</v>
      </c>
      <c r="J67" s="8">
        <f>SUM(Table325[[#This Row],[18]:[64]])</f>
        <v>8574</v>
      </c>
      <c r="K67" s="8">
        <f>SUM(Table325[[#This Row],[0]:[4]])</f>
        <v>565</v>
      </c>
      <c r="L67" s="8">
        <f>SUM(Table325[[#This Row],[5]:[15]])</f>
        <v>1757</v>
      </c>
      <c r="M67" s="8">
        <f>SUM(Table325[[#This Row],[16]:[24]])</f>
        <v>1155</v>
      </c>
      <c r="N67" s="8">
        <f>SUM(Table325[[#This Row],[25]:[49]])</f>
        <v>4645</v>
      </c>
      <c r="O67" s="8">
        <f>SUM(Table325[[#This Row],[50]:[64]])</f>
        <v>3101</v>
      </c>
      <c r="P67" s="8">
        <f>SUM(Table325[[#This Row],[65]:[74]])</f>
        <v>1840</v>
      </c>
      <c r="Q67" s="8">
        <f>SUM(Table325[[#This Row],[75]:[84]])</f>
        <v>1408</v>
      </c>
      <c r="R67" s="8">
        <f>SUM(Table325[[#This Row],[5]:[9]])</f>
        <v>734</v>
      </c>
      <c r="S67" s="8">
        <f>SUM(Table325[[#This Row],[10]:[14]])</f>
        <v>867</v>
      </c>
      <c r="T67" s="8">
        <f>SUM(Table325[[#This Row],[15]:[19]])</f>
        <v>754</v>
      </c>
      <c r="U67" s="8">
        <f>SUM(Table325[[#This Row],[20]:[24]])</f>
        <v>557</v>
      </c>
      <c r="V67" s="8">
        <f>SUM(Table325[[#This Row],[25]:[29]])</f>
        <v>598</v>
      </c>
      <c r="W67" s="8">
        <f>SUM(Table325[[#This Row],[30]:[34]])</f>
        <v>854</v>
      </c>
      <c r="X67" s="8">
        <f>SUM(Table325[[#This Row],[35]:[39]])</f>
        <v>1057</v>
      </c>
      <c r="Y67" s="8">
        <f>SUM(Table325[[#This Row],[40]:[44]])</f>
        <v>1070</v>
      </c>
      <c r="Z67" s="8">
        <f>SUM(Table325[[#This Row],[45]:[49]])</f>
        <v>1066</v>
      </c>
      <c r="AA67" s="8">
        <f>SUM(Table325[[#This Row],[50]:[54]])</f>
        <v>1042</v>
      </c>
      <c r="AB67" s="8">
        <f>SUM(Table325[[#This Row],[55]:[59]])</f>
        <v>1012</v>
      </c>
      <c r="AC67" s="8">
        <f>SUM(Table325[[#This Row],[60]:[64]])</f>
        <v>1047</v>
      </c>
      <c r="AD67" s="8">
        <f>SUM(Table325[[#This Row],[65]:[69]])</f>
        <v>954</v>
      </c>
      <c r="AE67" s="8">
        <f>SUM(Table325[[#This Row],[70]:[74]])</f>
        <v>886</v>
      </c>
      <c r="AF67" s="8">
        <f>SUM(Table325[[#This Row],[75]:[79]])</f>
        <v>930</v>
      </c>
      <c r="AG67" s="8">
        <f>SUM(Table325[[#This Row],[80]:[84]])</f>
        <v>478</v>
      </c>
      <c r="AH67" s="8">
        <f>SUM(Table325[[#This Row],[85]:[89]])</f>
        <v>340</v>
      </c>
      <c r="AI67" s="8">
        <f>Table325[[#This Row],[90]]</f>
        <v>166</v>
      </c>
      <c r="AJ67" s="8">
        <v>99</v>
      </c>
      <c r="AK67" s="8">
        <v>107</v>
      </c>
      <c r="AL67" s="8">
        <v>120</v>
      </c>
      <c r="AM67" s="8">
        <v>108</v>
      </c>
      <c r="AN67" s="8">
        <v>131</v>
      </c>
      <c r="AO67" s="8">
        <v>128</v>
      </c>
      <c r="AP67" s="8">
        <v>149</v>
      </c>
      <c r="AQ67" s="8">
        <v>137</v>
      </c>
      <c r="AR67" s="8">
        <v>158</v>
      </c>
      <c r="AS67" s="8">
        <v>162</v>
      </c>
      <c r="AT67" s="8">
        <v>178</v>
      </c>
      <c r="AU67" s="8">
        <v>172</v>
      </c>
      <c r="AV67" s="8">
        <v>175</v>
      </c>
      <c r="AW67" s="8">
        <v>162</v>
      </c>
      <c r="AX67" s="8">
        <v>180</v>
      </c>
      <c r="AY67" s="8">
        <v>156</v>
      </c>
      <c r="AZ67" s="8">
        <v>159</v>
      </c>
      <c r="BA67" s="8">
        <v>168</v>
      </c>
      <c r="BB67" s="8">
        <v>131</v>
      </c>
      <c r="BC67" s="8">
        <v>140</v>
      </c>
      <c r="BD67" s="8">
        <v>119</v>
      </c>
      <c r="BE67" s="8">
        <v>121</v>
      </c>
      <c r="BF67" s="8">
        <v>124</v>
      </c>
      <c r="BG67" s="8">
        <v>96</v>
      </c>
      <c r="BH67" s="8">
        <v>97</v>
      </c>
      <c r="BI67" s="8">
        <v>125</v>
      </c>
      <c r="BJ67" s="8">
        <v>117</v>
      </c>
      <c r="BK67" s="8">
        <v>114</v>
      </c>
      <c r="BL67" s="8">
        <v>120</v>
      </c>
      <c r="BM67" s="8">
        <v>122</v>
      </c>
      <c r="BN67" s="8">
        <v>127</v>
      </c>
      <c r="BO67" s="8">
        <v>167</v>
      </c>
      <c r="BP67" s="8">
        <v>183</v>
      </c>
      <c r="BQ67" s="8">
        <v>194</v>
      </c>
      <c r="BR67" s="8">
        <v>183</v>
      </c>
      <c r="BS67" s="8">
        <v>205</v>
      </c>
      <c r="BT67" s="8">
        <v>223</v>
      </c>
      <c r="BU67" s="8">
        <v>194</v>
      </c>
      <c r="BV67" s="8">
        <v>217</v>
      </c>
      <c r="BW67" s="8">
        <v>218</v>
      </c>
      <c r="BX67" s="8">
        <v>234</v>
      </c>
      <c r="BY67" s="8">
        <v>219</v>
      </c>
      <c r="BZ67" s="8">
        <v>218</v>
      </c>
      <c r="CA67" s="8">
        <v>185</v>
      </c>
      <c r="CB67" s="8">
        <v>214</v>
      </c>
      <c r="CC67" s="8">
        <v>240</v>
      </c>
      <c r="CD67" s="8">
        <v>210</v>
      </c>
      <c r="CE67" s="8">
        <v>203</v>
      </c>
      <c r="CF67" s="8">
        <v>208</v>
      </c>
      <c r="CG67" s="8">
        <v>205</v>
      </c>
      <c r="CH67" s="8">
        <v>184</v>
      </c>
      <c r="CI67" s="8">
        <v>197</v>
      </c>
      <c r="CJ67" s="8">
        <v>221</v>
      </c>
      <c r="CK67" s="8">
        <v>216</v>
      </c>
      <c r="CL67" s="8">
        <v>224</v>
      </c>
      <c r="CM67" s="8">
        <v>191</v>
      </c>
      <c r="CN67" s="8">
        <v>206</v>
      </c>
      <c r="CO67" s="8">
        <v>206</v>
      </c>
      <c r="CP67" s="8">
        <v>197</v>
      </c>
      <c r="CQ67" s="8">
        <v>212</v>
      </c>
      <c r="CR67" s="8">
        <v>207</v>
      </c>
      <c r="CS67" s="8">
        <v>207</v>
      </c>
      <c r="CT67" s="8">
        <v>224</v>
      </c>
      <c r="CU67" s="8">
        <v>182</v>
      </c>
      <c r="CV67" s="8">
        <v>227</v>
      </c>
      <c r="CW67" s="8">
        <v>187</v>
      </c>
      <c r="CX67" s="8">
        <v>205</v>
      </c>
      <c r="CY67" s="8">
        <v>167</v>
      </c>
      <c r="CZ67" s="8">
        <v>215</v>
      </c>
      <c r="DA67" s="8">
        <v>180</v>
      </c>
      <c r="DB67" s="8">
        <v>171</v>
      </c>
      <c r="DC67" s="8">
        <v>196</v>
      </c>
      <c r="DD67" s="8">
        <v>162</v>
      </c>
      <c r="DE67" s="8">
        <v>178</v>
      </c>
      <c r="DF67" s="8">
        <v>179</v>
      </c>
      <c r="DG67" s="8">
        <v>198</v>
      </c>
      <c r="DH67" s="8">
        <v>204</v>
      </c>
      <c r="DI67" s="8">
        <v>221</v>
      </c>
      <c r="DJ67" s="8">
        <v>163</v>
      </c>
      <c r="DK67" s="8">
        <v>144</v>
      </c>
      <c r="DL67" s="8">
        <v>144</v>
      </c>
      <c r="DM67" s="8">
        <v>100</v>
      </c>
      <c r="DN67" s="8">
        <v>82</v>
      </c>
      <c r="DO67" s="8">
        <v>76</v>
      </c>
      <c r="DP67" s="8">
        <v>76</v>
      </c>
      <c r="DQ67" s="8">
        <v>88</v>
      </c>
      <c r="DR67" s="8">
        <v>82</v>
      </c>
      <c r="DS67" s="8">
        <v>65</v>
      </c>
      <c r="DT67" s="8">
        <v>63</v>
      </c>
      <c r="DU67" s="8">
        <v>42</v>
      </c>
      <c r="DV67" s="8">
        <v>166</v>
      </c>
      <c r="DW67" s="8">
        <f t="shared" si="0"/>
        <v>8901</v>
      </c>
      <c r="DX67" s="8">
        <f t="shared" si="1"/>
        <v>828</v>
      </c>
      <c r="DY67" s="8">
        <f t="shared" si="2"/>
        <v>4645</v>
      </c>
      <c r="DZ67" s="8">
        <f t="shared" si="3"/>
        <v>3101</v>
      </c>
    </row>
    <row r="68" spans="1:130" x14ac:dyDescent="0.2">
      <c r="A68" t="s">
        <v>210</v>
      </c>
      <c r="B68" t="s">
        <v>263</v>
      </c>
      <c r="C68" t="s">
        <v>264</v>
      </c>
      <c r="D68" s="8">
        <f>SUM(Table325[[#This Row],[0]:[90]])</f>
        <v>11359</v>
      </c>
      <c r="E68" s="8">
        <f>SUM(Table325[[#This Row],[0]:[15]])</f>
        <v>2001</v>
      </c>
      <c r="F68" s="8">
        <f>SUM(Table325[[#This Row],[16]:[64]])</f>
        <v>6877</v>
      </c>
      <c r="G68" s="8">
        <f>SUM(Table325[[#This Row],[65]:[90]])</f>
        <v>2481</v>
      </c>
      <c r="H68" s="8">
        <f>SUM(Table325[[#This Row],[85]:[90]])</f>
        <v>312</v>
      </c>
      <c r="I68" s="8">
        <f>SUM(Table325[[#This Row],[0]:[17]])</f>
        <v>2264</v>
      </c>
      <c r="J68" s="8">
        <f>SUM(Table325[[#This Row],[18]:[64]])</f>
        <v>6614</v>
      </c>
      <c r="K68" s="8">
        <f>SUM(Table325[[#This Row],[0]:[4]])</f>
        <v>611</v>
      </c>
      <c r="L68" s="8">
        <f>SUM(Table325[[#This Row],[5]:[15]])</f>
        <v>1390</v>
      </c>
      <c r="M68" s="8">
        <f>SUM(Table325[[#This Row],[16]:[24]])</f>
        <v>1107</v>
      </c>
      <c r="N68" s="8">
        <f>SUM(Table325[[#This Row],[25]:[49]])</f>
        <v>3269</v>
      </c>
      <c r="O68" s="8">
        <f>SUM(Table325[[#This Row],[50]:[64]])</f>
        <v>2501</v>
      </c>
      <c r="P68" s="8">
        <f>SUM(Table325[[#This Row],[65]:[74]])</f>
        <v>1334</v>
      </c>
      <c r="Q68" s="8">
        <f>SUM(Table325[[#This Row],[75]:[84]])</f>
        <v>835</v>
      </c>
      <c r="R68" s="8">
        <f>SUM(Table325[[#This Row],[5]:[9]])</f>
        <v>651</v>
      </c>
      <c r="S68" s="8">
        <f>SUM(Table325[[#This Row],[10]:[14]])</f>
        <v>619</v>
      </c>
      <c r="T68" s="8">
        <f>SUM(Table325[[#This Row],[15]:[19]])</f>
        <v>612</v>
      </c>
      <c r="U68" s="8">
        <f>SUM(Table325[[#This Row],[20]:[24]])</f>
        <v>615</v>
      </c>
      <c r="V68" s="8">
        <f>SUM(Table325[[#This Row],[25]:[29]])</f>
        <v>637</v>
      </c>
      <c r="W68" s="8">
        <f>SUM(Table325[[#This Row],[30]:[34]])</f>
        <v>694</v>
      </c>
      <c r="X68" s="8">
        <f>SUM(Table325[[#This Row],[35]:[39]])</f>
        <v>679</v>
      </c>
      <c r="Y68" s="8">
        <f>SUM(Table325[[#This Row],[40]:[44]])</f>
        <v>650</v>
      </c>
      <c r="Z68" s="8">
        <f>SUM(Table325[[#This Row],[45]:[49]])</f>
        <v>609</v>
      </c>
      <c r="AA68" s="8">
        <f>SUM(Table325[[#This Row],[50]:[54]])</f>
        <v>711</v>
      </c>
      <c r="AB68" s="8">
        <f>SUM(Table325[[#This Row],[55]:[59]])</f>
        <v>880</v>
      </c>
      <c r="AC68" s="8">
        <f>SUM(Table325[[#This Row],[60]:[64]])</f>
        <v>910</v>
      </c>
      <c r="AD68" s="8">
        <f>SUM(Table325[[#This Row],[65]:[69]])</f>
        <v>729</v>
      </c>
      <c r="AE68" s="8">
        <f>SUM(Table325[[#This Row],[70]:[74]])</f>
        <v>605</v>
      </c>
      <c r="AF68" s="8">
        <f>SUM(Table325[[#This Row],[75]:[79]])</f>
        <v>480</v>
      </c>
      <c r="AG68" s="8">
        <f>SUM(Table325[[#This Row],[80]:[84]])</f>
        <v>355</v>
      </c>
      <c r="AH68" s="8">
        <f>SUM(Table325[[#This Row],[85]:[89]])</f>
        <v>206</v>
      </c>
      <c r="AI68" s="8">
        <f>Table325[[#This Row],[90]]</f>
        <v>106</v>
      </c>
      <c r="AJ68" s="8">
        <v>125</v>
      </c>
      <c r="AK68" s="8">
        <v>135</v>
      </c>
      <c r="AL68" s="8">
        <v>118</v>
      </c>
      <c r="AM68" s="8">
        <v>104</v>
      </c>
      <c r="AN68" s="8">
        <v>129</v>
      </c>
      <c r="AO68" s="8">
        <v>120</v>
      </c>
      <c r="AP68" s="8">
        <v>126</v>
      </c>
      <c r="AQ68" s="8">
        <v>136</v>
      </c>
      <c r="AR68" s="8">
        <v>135</v>
      </c>
      <c r="AS68" s="8">
        <v>134</v>
      </c>
      <c r="AT68" s="8">
        <v>106</v>
      </c>
      <c r="AU68" s="8">
        <v>121</v>
      </c>
      <c r="AV68" s="8">
        <v>134</v>
      </c>
      <c r="AW68" s="8">
        <v>137</v>
      </c>
      <c r="AX68" s="8">
        <v>121</v>
      </c>
      <c r="AY68" s="8">
        <v>120</v>
      </c>
      <c r="AZ68" s="8">
        <v>138</v>
      </c>
      <c r="BA68" s="8">
        <v>125</v>
      </c>
      <c r="BB68" s="8">
        <v>106</v>
      </c>
      <c r="BC68" s="8">
        <v>123</v>
      </c>
      <c r="BD68" s="8">
        <v>140</v>
      </c>
      <c r="BE68" s="8">
        <v>153</v>
      </c>
      <c r="BF68" s="8">
        <v>128</v>
      </c>
      <c r="BG68" s="8">
        <v>110</v>
      </c>
      <c r="BH68" s="8">
        <v>84</v>
      </c>
      <c r="BI68" s="8">
        <v>109</v>
      </c>
      <c r="BJ68" s="8">
        <v>141</v>
      </c>
      <c r="BK68" s="8">
        <v>126</v>
      </c>
      <c r="BL68" s="8">
        <v>132</v>
      </c>
      <c r="BM68" s="8">
        <v>129</v>
      </c>
      <c r="BN68" s="8">
        <v>115</v>
      </c>
      <c r="BO68" s="8">
        <v>129</v>
      </c>
      <c r="BP68" s="8">
        <v>153</v>
      </c>
      <c r="BQ68" s="8">
        <v>161</v>
      </c>
      <c r="BR68" s="8">
        <v>136</v>
      </c>
      <c r="BS68" s="8">
        <v>129</v>
      </c>
      <c r="BT68" s="8">
        <v>145</v>
      </c>
      <c r="BU68" s="8">
        <v>117</v>
      </c>
      <c r="BV68" s="8">
        <v>150</v>
      </c>
      <c r="BW68" s="8">
        <v>138</v>
      </c>
      <c r="BX68" s="8">
        <v>142</v>
      </c>
      <c r="BY68" s="8">
        <v>139</v>
      </c>
      <c r="BZ68" s="8">
        <v>131</v>
      </c>
      <c r="CA68" s="8">
        <v>119</v>
      </c>
      <c r="CB68" s="8">
        <v>119</v>
      </c>
      <c r="CC68" s="8">
        <v>135</v>
      </c>
      <c r="CD68" s="8">
        <v>118</v>
      </c>
      <c r="CE68" s="8">
        <v>112</v>
      </c>
      <c r="CF68" s="8">
        <v>116</v>
      </c>
      <c r="CG68" s="8">
        <v>128</v>
      </c>
      <c r="CH68" s="8">
        <v>121</v>
      </c>
      <c r="CI68" s="8">
        <v>141</v>
      </c>
      <c r="CJ68" s="8">
        <v>149</v>
      </c>
      <c r="CK68" s="8">
        <v>164</v>
      </c>
      <c r="CL68" s="8">
        <v>136</v>
      </c>
      <c r="CM68" s="8">
        <v>181</v>
      </c>
      <c r="CN68" s="8">
        <v>168</v>
      </c>
      <c r="CO68" s="8">
        <v>184</v>
      </c>
      <c r="CP68" s="8">
        <v>176</v>
      </c>
      <c r="CQ68" s="8">
        <v>171</v>
      </c>
      <c r="CR68" s="8">
        <v>185</v>
      </c>
      <c r="CS68" s="8">
        <v>200</v>
      </c>
      <c r="CT68" s="8">
        <v>191</v>
      </c>
      <c r="CU68" s="8">
        <v>163</v>
      </c>
      <c r="CV68" s="8">
        <v>171</v>
      </c>
      <c r="CW68" s="8">
        <v>160</v>
      </c>
      <c r="CX68" s="8">
        <v>165</v>
      </c>
      <c r="CY68" s="8">
        <v>136</v>
      </c>
      <c r="CZ68" s="8">
        <v>148</v>
      </c>
      <c r="DA68" s="8">
        <v>120</v>
      </c>
      <c r="DB68" s="8">
        <v>128</v>
      </c>
      <c r="DC68" s="8">
        <v>120</v>
      </c>
      <c r="DD68" s="8">
        <v>104</v>
      </c>
      <c r="DE68" s="8">
        <v>134</v>
      </c>
      <c r="DF68" s="8">
        <v>119</v>
      </c>
      <c r="DG68" s="8">
        <v>110</v>
      </c>
      <c r="DH68" s="8">
        <v>102</v>
      </c>
      <c r="DI68" s="8">
        <v>96</v>
      </c>
      <c r="DJ68" s="8">
        <v>93</v>
      </c>
      <c r="DK68" s="8">
        <v>79</v>
      </c>
      <c r="DL68" s="8">
        <v>90</v>
      </c>
      <c r="DM68" s="8">
        <v>78</v>
      </c>
      <c r="DN68" s="8">
        <v>68</v>
      </c>
      <c r="DO68" s="8">
        <v>65</v>
      </c>
      <c r="DP68" s="8">
        <v>54</v>
      </c>
      <c r="DQ68" s="8">
        <v>48</v>
      </c>
      <c r="DR68" s="8">
        <v>45</v>
      </c>
      <c r="DS68" s="8">
        <v>42</v>
      </c>
      <c r="DT68" s="8">
        <v>40</v>
      </c>
      <c r="DU68" s="8">
        <v>31</v>
      </c>
      <c r="DV68" s="8">
        <v>106</v>
      </c>
      <c r="DW68" s="8">
        <f t="shared" si="0"/>
        <v>6877</v>
      </c>
      <c r="DX68" s="8">
        <f t="shared" si="1"/>
        <v>844</v>
      </c>
      <c r="DY68" s="8">
        <f t="shared" si="2"/>
        <v>3269</v>
      </c>
      <c r="DZ68" s="8">
        <f t="shared" si="3"/>
        <v>2501</v>
      </c>
    </row>
    <row r="69" spans="1:130" x14ac:dyDescent="0.2">
      <c r="A69" t="s">
        <v>210</v>
      </c>
      <c r="B69" t="s">
        <v>265</v>
      </c>
      <c r="C69" t="s">
        <v>266</v>
      </c>
      <c r="D69" s="8">
        <f>SUM(Table325[[#This Row],[0]:[90]])</f>
        <v>5689</v>
      </c>
      <c r="E69" s="8">
        <f>SUM(Table325[[#This Row],[0]:[15]])</f>
        <v>942</v>
      </c>
      <c r="F69" s="8">
        <f>SUM(Table325[[#This Row],[16]:[64]])</f>
        <v>3052</v>
      </c>
      <c r="G69" s="8">
        <f>SUM(Table325[[#This Row],[65]:[90]])</f>
        <v>1695</v>
      </c>
      <c r="H69" s="8">
        <f>SUM(Table325[[#This Row],[85]:[90]])</f>
        <v>262</v>
      </c>
      <c r="I69" s="8">
        <f>SUM(Table325[[#This Row],[0]:[17]])</f>
        <v>1055</v>
      </c>
      <c r="J69" s="8">
        <f>SUM(Table325[[#This Row],[18]:[64]])</f>
        <v>2939</v>
      </c>
      <c r="K69" s="8">
        <f>SUM(Table325[[#This Row],[0]:[4]])</f>
        <v>211</v>
      </c>
      <c r="L69" s="8">
        <f>SUM(Table325[[#This Row],[5]:[15]])</f>
        <v>731</v>
      </c>
      <c r="M69" s="8">
        <f>SUM(Table325[[#This Row],[16]:[24]])</f>
        <v>433</v>
      </c>
      <c r="N69" s="8">
        <f>SUM(Table325[[#This Row],[25]:[49]])</f>
        <v>1353</v>
      </c>
      <c r="O69" s="8">
        <f>SUM(Table325[[#This Row],[50]:[64]])</f>
        <v>1266</v>
      </c>
      <c r="P69" s="8">
        <f>SUM(Table325[[#This Row],[65]:[74]])</f>
        <v>784</v>
      </c>
      <c r="Q69" s="8">
        <f>SUM(Table325[[#This Row],[75]:[84]])</f>
        <v>649</v>
      </c>
      <c r="R69" s="8">
        <f>SUM(Table325[[#This Row],[5]:[9]])</f>
        <v>323</v>
      </c>
      <c r="S69" s="8">
        <f>SUM(Table325[[#This Row],[10]:[14]])</f>
        <v>358</v>
      </c>
      <c r="T69" s="8">
        <f>SUM(Table325[[#This Row],[15]:[19]])</f>
        <v>261</v>
      </c>
      <c r="U69" s="8">
        <f>SUM(Table325[[#This Row],[20]:[24]])</f>
        <v>222</v>
      </c>
      <c r="V69" s="8">
        <f>SUM(Table325[[#This Row],[25]:[29]])</f>
        <v>172</v>
      </c>
      <c r="W69" s="8">
        <f>SUM(Table325[[#This Row],[30]:[34]])</f>
        <v>243</v>
      </c>
      <c r="X69" s="8">
        <f>SUM(Table325[[#This Row],[35]:[39]])</f>
        <v>313</v>
      </c>
      <c r="Y69" s="8">
        <f>SUM(Table325[[#This Row],[40]:[44]])</f>
        <v>305</v>
      </c>
      <c r="Z69" s="8">
        <f>SUM(Table325[[#This Row],[45]:[49]])</f>
        <v>320</v>
      </c>
      <c r="AA69" s="8">
        <f>SUM(Table325[[#This Row],[50]:[54]])</f>
        <v>380</v>
      </c>
      <c r="AB69" s="8">
        <f>SUM(Table325[[#This Row],[55]:[59]])</f>
        <v>430</v>
      </c>
      <c r="AC69" s="8">
        <f>SUM(Table325[[#This Row],[60]:[64]])</f>
        <v>456</v>
      </c>
      <c r="AD69" s="8">
        <f>SUM(Table325[[#This Row],[65]:[69]])</f>
        <v>419</v>
      </c>
      <c r="AE69" s="8">
        <f>SUM(Table325[[#This Row],[70]:[74]])</f>
        <v>365</v>
      </c>
      <c r="AF69" s="8">
        <f>SUM(Table325[[#This Row],[75]:[79]])</f>
        <v>413</v>
      </c>
      <c r="AG69" s="8">
        <f>SUM(Table325[[#This Row],[80]:[84]])</f>
        <v>236</v>
      </c>
      <c r="AH69" s="8">
        <f>SUM(Table325[[#This Row],[85]:[89]])</f>
        <v>184</v>
      </c>
      <c r="AI69" s="8">
        <f>Table325[[#This Row],[90]]</f>
        <v>78</v>
      </c>
      <c r="AJ69" s="8">
        <v>37</v>
      </c>
      <c r="AK69" s="8">
        <v>44</v>
      </c>
      <c r="AL69" s="8">
        <v>39</v>
      </c>
      <c r="AM69" s="8">
        <v>45</v>
      </c>
      <c r="AN69" s="8">
        <v>46</v>
      </c>
      <c r="AO69" s="8">
        <v>58</v>
      </c>
      <c r="AP69" s="8">
        <v>62</v>
      </c>
      <c r="AQ69" s="8">
        <v>57</v>
      </c>
      <c r="AR69" s="8">
        <v>65</v>
      </c>
      <c r="AS69" s="8">
        <v>81</v>
      </c>
      <c r="AT69" s="8">
        <v>68</v>
      </c>
      <c r="AU69" s="8">
        <v>79</v>
      </c>
      <c r="AV69" s="8">
        <v>65</v>
      </c>
      <c r="AW69" s="8">
        <v>65</v>
      </c>
      <c r="AX69" s="8">
        <v>81</v>
      </c>
      <c r="AY69" s="8">
        <v>50</v>
      </c>
      <c r="AZ69" s="8">
        <v>61</v>
      </c>
      <c r="BA69" s="8">
        <v>52</v>
      </c>
      <c r="BB69" s="8">
        <v>51</v>
      </c>
      <c r="BC69" s="8">
        <v>47</v>
      </c>
      <c r="BD69" s="8">
        <v>46</v>
      </c>
      <c r="BE69" s="8">
        <v>51</v>
      </c>
      <c r="BF69" s="8">
        <v>51</v>
      </c>
      <c r="BG69" s="8">
        <v>35</v>
      </c>
      <c r="BH69" s="8">
        <v>39</v>
      </c>
      <c r="BI69" s="8">
        <v>38</v>
      </c>
      <c r="BJ69" s="8">
        <v>37</v>
      </c>
      <c r="BK69" s="8">
        <v>32</v>
      </c>
      <c r="BL69" s="8">
        <v>26</v>
      </c>
      <c r="BM69" s="8">
        <v>39</v>
      </c>
      <c r="BN69" s="8">
        <v>44</v>
      </c>
      <c r="BO69" s="8">
        <v>47</v>
      </c>
      <c r="BP69" s="8">
        <v>53</v>
      </c>
      <c r="BQ69" s="8">
        <v>59</v>
      </c>
      <c r="BR69" s="8">
        <v>40</v>
      </c>
      <c r="BS69" s="8">
        <v>54</v>
      </c>
      <c r="BT69" s="8">
        <v>59</v>
      </c>
      <c r="BU69" s="8">
        <v>74</v>
      </c>
      <c r="BV69" s="8">
        <v>63</v>
      </c>
      <c r="BW69" s="8">
        <v>63</v>
      </c>
      <c r="BX69" s="8">
        <v>60</v>
      </c>
      <c r="BY69" s="8">
        <v>56</v>
      </c>
      <c r="BZ69" s="8">
        <v>70</v>
      </c>
      <c r="CA69" s="8">
        <v>69</v>
      </c>
      <c r="CB69" s="8">
        <v>50</v>
      </c>
      <c r="CC69" s="8">
        <v>58</v>
      </c>
      <c r="CD69" s="8">
        <v>55</v>
      </c>
      <c r="CE69" s="8">
        <v>68</v>
      </c>
      <c r="CF69" s="8">
        <v>69</v>
      </c>
      <c r="CG69" s="8">
        <v>70</v>
      </c>
      <c r="CH69" s="8">
        <v>61</v>
      </c>
      <c r="CI69" s="8">
        <v>74</v>
      </c>
      <c r="CJ69" s="8">
        <v>78</v>
      </c>
      <c r="CK69" s="8">
        <v>92</v>
      </c>
      <c r="CL69" s="8">
        <v>75</v>
      </c>
      <c r="CM69" s="8">
        <v>88</v>
      </c>
      <c r="CN69" s="8">
        <v>69</v>
      </c>
      <c r="CO69" s="8">
        <v>92</v>
      </c>
      <c r="CP69" s="8">
        <v>96</v>
      </c>
      <c r="CQ69" s="8">
        <v>85</v>
      </c>
      <c r="CR69" s="8">
        <v>84</v>
      </c>
      <c r="CS69" s="8">
        <v>100</v>
      </c>
      <c r="CT69" s="8">
        <v>94</v>
      </c>
      <c r="CU69" s="8">
        <v>85</v>
      </c>
      <c r="CV69" s="8">
        <v>93</v>
      </c>
      <c r="CW69" s="8">
        <v>90</v>
      </c>
      <c r="CX69" s="8">
        <v>66</v>
      </c>
      <c r="CY69" s="8">
        <v>83</v>
      </c>
      <c r="CZ69" s="8">
        <v>89</v>
      </c>
      <c r="DA69" s="8">
        <v>91</v>
      </c>
      <c r="DB69" s="8">
        <v>88</v>
      </c>
      <c r="DC69" s="8">
        <v>57</v>
      </c>
      <c r="DD69" s="8">
        <v>79</v>
      </c>
      <c r="DE69" s="8">
        <v>72</v>
      </c>
      <c r="DF69" s="8">
        <v>69</v>
      </c>
      <c r="DG69" s="8">
        <v>83</v>
      </c>
      <c r="DH69" s="8">
        <v>90</v>
      </c>
      <c r="DI69" s="8">
        <v>98</v>
      </c>
      <c r="DJ69" s="8">
        <v>68</v>
      </c>
      <c r="DK69" s="8">
        <v>74</v>
      </c>
      <c r="DL69" s="8">
        <v>70</v>
      </c>
      <c r="DM69" s="8">
        <v>54</v>
      </c>
      <c r="DN69" s="8">
        <v>43</v>
      </c>
      <c r="DO69" s="8">
        <v>33</v>
      </c>
      <c r="DP69" s="8">
        <v>36</v>
      </c>
      <c r="DQ69" s="8">
        <v>45</v>
      </c>
      <c r="DR69" s="8">
        <v>39</v>
      </c>
      <c r="DS69" s="8">
        <v>38</v>
      </c>
      <c r="DT69" s="8">
        <v>35</v>
      </c>
      <c r="DU69" s="8">
        <v>27</v>
      </c>
      <c r="DV69" s="8">
        <v>78</v>
      </c>
      <c r="DW69" s="8">
        <f t="shared" si="0"/>
        <v>3052</v>
      </c>
      <c r="DX69" s="8">
        <f t="shared" si="1"/>
        <v>320</v>
      </c>
      <c r="DY69" s="8">
        <f t="shared" si="2"/>
        <v>1353</v>
      </c>
      <c r="DZ69" s="8">
        <f t="shared" si="3"/>
        <v>1266</v>
      </c>
    </row>
    <row r="70" spans="1:130" x14ac:dyDescent="0.2">
      <c r="A70" t="s">
        <v>210</v>
      </c>
      <c r="B70" t="s">
        <v>267</v>
      </c>
      <c r="C70" t="s">
        <v>268</v>
      </c>
      <c r="D70" s="8">
        <f>SUM(Table325[[#This Row],[0]:[90]])</f>
        <v>5427</v>
      </c>
      <c r="E70" s="8">
        <f>SUM(Table325[[#This Row],[0]:[15]])</f>
        <v>817</v>
      </c>
      <c r="F70" s="8">
        <f>SUM(Table325[[#This Row],[16]:[64]])</f>
        <v>3333</v>
      </c>
      <c r="G70" s="8">
        <f>SUM(Table325[[#This Row],[65]:[90]])</f>
        <v>1277</v>
      </c>
      <c r="H70" s="8">
        <f>SUM(Table325[[#This Row],[85]:[90]])</f>
        <v>144</v>
      </c>
      <c r="I70" s="8">
        <f>SUM(Table325[[#This Row],[0]:[17]])</f>
        <v>915</v>
      </c>
      <c r="J70" s="8">
        <f>SUM(Table325[[#This Row],[18]:[64]])</f>
        <v>3235</v>
      </c>
      <c r="K70" s="8">
        <f>SUM(Table325[[#This Row],[0]:[4]])</f>
        <v>237</v>
      </c>
      <c r="L70" s="8">
        <f>SUM(Table325[[#This Row],[5]:[15]])</f>
        <v>580</v>
      </c>
      <c r="M70" s="8">
        <f>SUM(Table325[[#This Row],[16]:[24]])</f>
        <v>467</v>
      </c>
      <c r="N70" s="8">
        <f>SUM(Table325[[#This Row],[25]:[49]])</f>
        <v>1555</v>
      </c>
      <c r="O70" s="8">
        <f>SUM(Table325[[#This Row],[50]:[64]])</f>
        <v>1311</v>
      </c>
      <c r="P70" s="8">
        <f>SUM(Table325[[#This Row],[65]:[74]])</f>
        <v>710</v>
      </c>
      <c r="Q70" s="8">
        <f>SUM(Table325[[#This Row],[75]:[84]])</f>
        <v>423</v>
      </c>
      <c r="R70" s="8">
        <f>SUM(Table325[[#This Row],[5]:[9]])</f>
        <v>261</v>
      </c>
      <c r="S70" s="8">
        <f>SUM(Table325[[#This Row],[10]:[14]])</f>
        <v>267</v>
      </c>
      <c r="T70" s="8">
        <f>SUM(Table325[[#This Row],[15]:[19]])</f>
        <v>253</v>
      </c>
      <c r="U70" s="8">
        <f>SUM(Table325[[#This Row],[20]:[24]])</f>
        <v>266</v>
      </c>
      <c r="V70" s="8">
        <f>SUM(Table325[[#This Row],[25]:[29]])</f>
        <v>293</v>
      </c>
      <c r="W70" s="8">
        <f>SUM(Table325[[#This Row],[30]:[34]])</f>
        <v>342</v>
      </c>
      <c r="X70" s="8">
        <f>SUM(Table325[[#This Row],[35]:[39]])</f>
        <v>348</v>
      </c>
      <c r="Y70" s="8">
        <f>SUM(Table325[[#This Row],[40]:[44]])</f>
        <v>265</v>
      </c>
      <c r="Z70" s="8">
        <f>SUM(Table325[[#This Row],[45]:[49]])</f>
        <v>307</v>
      </c>
      <c r="AA70" s="8">
        <f>SUM(Table325[[#This Row],[50]:[54]])</f>
        <v>380</v>
      </c>
      <c r="AB70" s="8">
        <f>SUM(Table325[[#This Row],[55]:[59]])</f>
        <v>486</v>
      </c>
      <c r="AC70" s="8">
        <f>SUM(Table325[[#This Row],[60]:[64]])</f>
        <v>445</v>
      </c>
      <c r="AD70" s="8">
        <f>SUM(Table325[[#This Row],[65]:[69]])</f>
        <v>371</v>
      </c>
      <c r="AE70" s="8">
        <f>SUM(Table325[[#This Row],[70]:[74]])</f>
        <v>339</v>
      </c>
      <c r="AF70" s="8">
        <f>SUM(Table325[[#This Row],[75]:[79]])</f>
        <v>278</v>
      </c>
      <c r="AG70" s="8">
        <f>SUM(Table325[[#This Row],[80]:[84]])</f>
        <v>145</v>
      </c>
      <c r="AH70" s="8">
        <f>SUM(Table325[[#This Row],[85]:[89]])</f>
        <v>92</v>
      </c>
      <c r="AI70" s="8">
        <f>Table325[[#This Row],[90]]</f>
        <v>52</v>
      </c>
      <c r="AJ70" s="8">
        <v>49</v>
      </c>
      <c r="AK70" s="8">
        <v>42</v>
      </c>
      <c r="AL70" s="8">
        <v>41</v>
      </c>
      <c r="AM70" s="8">
        <v>51</v>
      </c>
      <c r="AN70" s="8">
        <v>54</v>
      </c>
      <c r="AO70" s="8">
        <v>52</v>
      </c>
      <c r="AP70" s="8">
        <v>48</v>
      </c>
      <c r="AQ70" s="8">
        <v>49</v>
      </c>
      <c r="AR70" s="8">
        <v>59</v>
      </c>
      <c r="AS70" s="8">
        <v>53</v>
      </c>
      <c r="AT70" s="8">
        <v>50</v>
      </c>
      <c r="AU70" s="8">
        <v>55</v>
      </c>
      <c r="AV70" s="8">
        <v>54</v>
      </c>
      <c r="AW70" s="8">
        <v>54</v>
      </c>
      <c r="AX70" s="8">
        <v>54</v>
      </c>
      <c r="AY70" s="8">
        <v>52</v>
      </c>
      <c r="AZ70" s="8">
        <v>40</v>
      </c>
      <c r="BA70" s="8">
        <v>58</v>
      </c>
      <c r="BB70" s="8">
        <v>54</v>
      </c>
      <c r="BC70" s="8">
        <v>49</v>
      </c>
      <c r="BD70" s="8">
        <v>52</v>
      </c>
      <c r="BE70" s="8">
        <v>68</v>
      </c>
      <c r="BF70" s="8">
        <v>47</v>
      </c>
      <c r="BG70" s="8">
        <v>51</v>
      </c>
      <c r="BH70" s="8">
        <v>48</v>
      </c>
      <c r="BI70" s="8">
        <v>52</v>
      </c>
      <c r="BJ70" s="8">
        <v>65</v>
      </c>
      <c r="BK70" s="8">
        <v>58</v>
      </c>
      <c r="BL70" s="8">
        <v>55</v>
      </c>
      <c r="BM70" s="8">
        <v>63</v>
      </c>
      <c r="BN70" s="8">
        <v>76</v>
      </c>
      <c r="BO70" s="8">
        <v>55</v>
      </c>
      <c r="BP70" s="8">
        <v>73</v>
      </c>
      <c r="BQ70" s="8">
        <v>63</v>
      </c>
      <c r="BR70" s="8">
        <v>75</v>
      </c>
      <c r="BS70" s="8">
        <v>73</v>
      </c>
      <c r="BT70" s="8">
        <v>73</v>
      </c>
      <c r="BU70" s="8">
        <v>65</v>
      </c>
      <c r="BV70" s="8">
        <v>58</v>
      </c>
      <c r="BW70" s="8">
        <v>79</v>
      </c>
      <c r="BX70" s="8">
        <v>48</v>
      </c>
      <c r="BY70" s="8">
        <v>61</v>
      </c>
      <c r="BZ70" s="8">
        <v>62</v>
      </c>
      <c r="CA70" s="8">
        <v>47</v>
      </c>
      <c r="CB70" s="8">
        <v>47</v>
      </c>
      <c r="CC70" s="8">
        <v>69</v>
      </c>
      <c r="CD70" s="8">
        <v>68</v>
      </c>
      <c r="CE70" s="8">
        <v>61</v>
      </c>
      <c r="CF70" s="8">
        <v>58</v>
      </c>
      <c r="CG70" s="8">
        <v>51</v>
      </c>
      <c r="CH70" s="8">
        <v>73</v>
      </c>
      <c r="CI70" s="8">
        <v>80</v>
      </c>
      <c r="CJ70" s="8">
        <v>75</v>
      </c>
      <c r="CK70" s="8">
        <v>85</v>
      </c>
      <c r="CL70" s="8">
        <v>67</v>
      </c>
      <c r="CM70" s="8">
        <v>100</v>
      </c>
      <c r="CN70" s="8">
        <v>81</v>
      </c>
      <c r="CO70" s="8">
        <v>101</v>
      </c>
      <c r="CP70" s="8">
        <v>106</v>
      </c>
      <c r="CQ70" s="8">
        <v>98</v>
      </c>
      <c r="CR70" s="8">
        <v>98</v>
      </c>
      <c r="CS70" s="8">
        <v>81</v>
      </c>
      <c r="CT70" s="8">
        <v>93</v>
      </c>
      <c r="CU70" s="8">
        <v>87</v>
      </c>
      <c r="CV70" s="8">
        <v>86</v>
      </c>
      <c r="CW70" s="8">
        <v>87</v>
      </c>
      <c r="CX70" s="8">
        <v>85</v>
      </c>
      <c r="CY70" s="8">
        <v>73</v>
      </c>
      <c r="CZ70" s="8">
        <v>67</v>
      </c>
      <c r="DA70" s="8">
        <v>59</v>
      </c>
      <c r="DB70" s="8">
        <v>63</v>
      </c>
      <c r="DC70" s="8">
        <v>76</v>
      </c>
      <c r="DD70" s="8">
        <v>65</v>
      </c>
      <c r="DE70" s="8">
        <v>63</v>
      </c>
      <c r="DF70" s="8">
        <v>72</v>
      </c>
      <c r="DG70" s="8">
        <v>56</v>
      </c>
      <c r="DH70" s="8">
        <v>61</v>
      </c>
      <c r="DI70" s="8">
        <v>66</v>
      </c>
      <c r="DJ70" s="8">
        <v>49</v>
      </c>
      <c r="DK70" s="8">
        <v>46</v>
      </c>
      <c r="DL70" s="8">
        <v>40</v>
      </c>
      <c r="DM70" s="8">
        <v>30</v>
      </c>
      <c r="DN70" s="8">
        <v>27</v>
      </c>
      <c r="DO70" s="8">
        <v>27</v>
      </c>
      <c r="DP70" s="8">
        <v>21</v>
      </c>
      <c r="DQ70" s="8">
        <v>25</v>
      </c>
      <c r="DR70" s="8">
        <v>16</v>
      </c>
      <c r="DS70" s="8">
        <v>21</v>
      </c>
      <c r="DT70" s="8">
        <v>14</v>
      </c>
      <c r="DU70" s="8">
        <v>16</v>
      </c>
      <c r="DV70" s="8">
        <v>52</v>
      </c>
      <c r="DW70" s="8">
        <f t="shared" ref="DW70:DW120" si="4">F70</f>
        <v>3333</v>
      </c>
      <c r="DX70" s="8">
        <f t="shared" ref="DX70:DX120" si="5">SUM(BB70:BH70)</f>
        <v>369</v>
      </c>
      <c r="DY70" s="8">
        <f t="shared" ref="DY70:DY120" si="6">SUM(BI70:CG70)</f>
        <v>1555</v>
      </c>
      <c r="DZ70" s="8">
        <f t="shared" ref="DZ70:DZ120" si="7">SUM(CH70:CV70)</f>
        <v>1311</v>
      </c>
    </row>
    <row r="71" spans="1:130" x14ac:dyDescent="0.2">
      <c r="A71" t="s">
        <v>210</v>
      </c>
      <c r="B71" t="s">
        <v>269</v>
      </c>
      <c r="C71" t="s">
        <v>270</v>
      </c>
      <c r="D71" s="8">
        <f>SUM(Table325[[#This Row],[0]:[90]])</f>
        <v>8687</v>
      </c>
      <c r="E71" s="8">
        <f>SUM(Table325[[#This Row],[0]:[15]])</f>
        <v>1081</v>
      </c>
      <c r="F71" s="8">
        <f>SUM(Table325[[#This Row],[16]:[64]])</f>
        <v>5108</v>
      </c>
      <c r="G71" s="8">
        <f>SUM(Table325[[#This Row],[65]:[90]])</f>
        <v>2498</v>
      </c>
      <c r="H71" s="8">
        <f>SUM(Table325[[#This Row],[85]:[90]])</f>
        <v>315</v>
      </c>
      <c r="I71" s="8">
        <f>SUM(Table325[[#This Row],[0]:[17]])</f>
        <v>1237</v>
      </c>
      <c r="J71" s="8">
        <f>SUM(Table325[[#This Row],[18]:[64]])</f>
        <v>4952</v>
      </c>
      <c r="K71" s="8">
        <f>SUM(Table325[[#This Row],[0]:[4]])</f>
        <v>275</v>
      </c>
      <c r="L71" s="8">
        <f>SUM(Table325[[#This Row],[5]:[15]])</f>
        <v>806</v>
      </c>
      <c r="M71" s="8">
        <f>SUM(Table325[[#This Row],[16]:[24]])</f>
        <v>762</v>
      </c>
      <c r="N71" s="8">
        <f>SUM(Table325[[#This Row],[25]:[49]])</f>
        <v>2132</v>
      </c>
      <c r="O71" s="8">
        <f>SUM(Table325[[#This Row],[50]:[64]])</f>
        <v>2214</v>
      </c>
      <c r="P71" s="8">
        <f>SUM(Table325[[#This Row],[65]:[74]])</f>
        <v>1269</v>
      </c>
      <c r="Q71" s="8">
        <f>SUM(Table325[[#This Row],[75]:[84]])</f>
        <v>914</v>
      </c>
      <c r="R71" s="8">
        <f>SUM(Table325[[#This Row],[5]:[9]])</f>
        <v>313</v>
      </c>
      <c r="S71" s="8">
        <f>SUM(Table325[[#This Row],[10]:[14]])</f>
        <v>416</v>
      </c>
      <c r="T71" s="8">
        <f>SUM(Table325[[#This Row],[15]:[19]])</f>
        <v>410</v>
      </c>
      <c r="U71" s="8">
        <f>SUM(Table325[[#This Row],[20]:[24]])</f>
        <v>429</v>
      </c>
      <c r="V71" s="8">
        <f>SUM(Table325[[#This Row],[25]:[29]])</f>
        <v>448</v>
      </c>
      <c r="W71" s="8">
        <f>SUM(Table325[[#This Row],[30]:[34]])</f>
        <v>393</v>
      </c>
      <c r="X71" s="8">
        <f>SUM(Table325[[#This Row],[35]:[39]])</f>
        <v>391</v>
      </c>
      <c r="Y71" s="8">
        <f>SUM(Table325[[#This Row],[40]:[44]])</f>
        <v>429</v>
      </c>
      <c r="Z71" s="8">
        <f>SUM(Table325[[#This Row],[45]:[49]])</f>
        <v>471</v>
      </c>
      <c r="AA71" s="8">
        <f>SUM(Table325[[#This Row],[50]:[54]])</f>
        <v>655</v>
      </c>
      <c r="AB71" s="8">
        <f>SUM(Table325[[#This Row],[55]:[59]])</f>
        <v>731</v>
      </c>
      <c r="AC71" s="8">
        <f>SUM(Table325[[#This Row],[60]:[64]])</f>
        <v>828</v>
      </c>
      <c r="AD71" s="8">
        <f>SUM(Table325[[#This Row],[65]:[69]])</f>
        <v>643</v>
      </c>
      <c r="AE71" s="8">
        <f>SUM(Table325[[#This Row],[70]:[74]])</f>
        <v>626</v>
      </c>
      <c r="AF71" s="8">
        <f>SUM(Table325[[#This Row],[75]:[79]])</f>
        <v>558</v>
      </c>
      <c r="AG71" s="8">
        <f>SUM(Table325[[#This Row],[80]:[84]])</f>
        <v>356</v>
      </c>
      <c r="AH71" s="8">
        <f>SUM(Table325[[#This Row],[85]:[89]])</f>
        <v>200</v>
      </c>
      <c r="AI71" s="8">
        <f>Table325[[#This Row],[90]]</f>
        <v>115</v>
      </c>
      <c r="AJ71" s="8">
        <v>44</v>
      </c>
      <c r="AK71" s="8">
        <v>58</v>
      </c>
      <c r="AL71" s="8">
        <v>49</v>
      </c>
      <c r="AM71" s="8">
        <v>58</v>
      </c>
      <c r="AN71" s="8">
        <v>66</v>
      </c>
      <c r="AO71" s="8">
        <v>62</v>
      </c>
      <c r="AP71" s="8">
        <v>54</v>
      </c>
      <c r="AQ71" s="8">
        <v>68</v>
      </c>
      <c r="AR71" s="8">
        <v>63</v>
      </c>
      <c r="AS71" s="8">
        <v>66</v>
      </c>
      <c r="AT71" s="8">
        <v>84</v>
      </c>
      <c r="AU71" s="8">
        <v>84</v>
      </c>
      <c r="AV71" s="8">
        <v>75</v>
      </c>
      <c r="AW71" s="8">
        <v>85</v>
      </c>
      <c r="AX71" s="8">
        <v>88</v>
      </c>
      <c r="AY71" s="8">
        <v>77</v>
      </c>
      <c r="AZ71" s="8">
        <v>69</v>
      </c>
      <c r="BA71" s="8">
        <v>87</v>
      </c>
      <c r="BB71" s="8">
        <v>72</v>
      </c>
      <c r="BC71" s="8">
        <v>105</v>
      </c>
      <c r="BD71" s="8">
        <v>121</v>
      </c>
      <c r="BE71" s="8">
        <v>113</v>
      </c>
      <c r="BF71" s="8">
        <v>68</v>
      </c>
      <c r="BG71" s="8">
        <v>70</v>
      </c>
      <c r="BH71" s="8">
        <v>57</v>
      </c>
      <c r="BI71" s="8">
        <v>93</v>
      </c>
      <c r="BJ71" s="8">
        <v>84</v>
      </c>
      <c r="BK71" s="8">
        <v>97</v>
      </c>
      <c r="BL71" s="8">
        <v>84</v>
      </c>
      <c r="BM71" s="8">
        <v>90</v>
      </c>
      <c r="BN71" s="8">
        <v>75</v>
      </c>
      <c r="BO71" s="8">
        <v>73</v>
      </c>
      <c r="BP71" s="8">
        <v>88</v>
      </c>
      <c r="BQ71" s="8">
        <v>78</v>
      </c>
      <c r="BR71" s="8">
        <v>79</v>
      </c>
      <c r="BS71" s="8">
        <v>86</v>
      </c>
      <c r="BT71" s="8">
        <v>77</v>
      </c>
      <c r="BU71" s="8">
        <v>78</v>
      </c>
      <c r="BV71" s="8">
        <v>86</v>
      </c>
      <c r="BW71" s="8">
        <v>64</v>
      </c>
      <c r="BX71" s="8">
        <v>86</v>
      </c>
      <c r="BY71" s="8">
        <v>88</v>
      </c>
      <c r="BZ71" s="8">
        <v>78</v>
      </c>
      <c r="CA71" s="8">
        <v>94</v>
      </c>
      <c r="CB71" s="8">
        <v>83</v>
      </c>
      <c r="CC71" s="8">
        <v>129</v>
      </c>
      <c r="CD71" s="8">
        <v>79</v>
      </c>
      <c r="CE71" s="8">
        <v>88</v>
      </c>
      <c r="CF71" s="8">
        <v>96</v>
      </c>
      <c r="CG71" s="8">
        <v>79</v>
      </c>
      <c r="CH71" s="8">
        <v>102</v>
      </c>
      <c r="CI71" s="8">
        <v>138</v>
      </c>
      <c r="CJ71" s="8">
        <v>126</v>
      </c>
      <c r="CK71" s="8">
        <v>148</v>
      </c>
      <c r="CL71" s="8">
        <v>141</v>
      </c>
      <c r="CM71" s="8">
        <v>117</v>
      </c>
      <c r="CN71" s="8">
        <v>143</v>
      </c>
      <c r="CO71" s="8">
        <v>151</v>
      </c>
      <c r="CP71" s="8">
        <v>173</v>
      </c>
      <c r="CQ71" s="8">
        <v>147</v>
      </c>
      <c r="CR71" s="8">
        <v>162</v>
      </c>
      <c r="CS71" s="8">
        <v>154</v>
      </c>
      <c r="CT71" s="8">
        <v>178</v>
      </c>
      <c r="CU71" s="8">
        <v>178</v>
      </c>
      <c r="CV71" s="8">
        <v>156</v>
      </c>
      <c r="CW71" s="8">
        <v>143</v>
      </c>
      <c r="CX71" s="8">
        <v>120</v>
      </c>
      <c r="CY71" s="8">
        <v>128</v>
      </c>
      <c r="CZ71" s="8">
        <v>135</v>
      </c>
      <c r="DA71" s="8">
        <v>117</v>
      </c>
      <c r="DB71" s="8">
        <v>141</v>
      </c>
      <c r="DC71" s="8">
        <v>145</v>
      </c>
      <c r="DD71" s="8">
        <v>119</v>
      </c>
      <c r="DE71" s="8">
        <v>125</v>
      </c>
      <c r="DF71" s="8">
        <v>96</v>
      </c>
      <c r="DG71" s="8">
        <v>125</v>
      </c>
      <c r="DH71" s="8">
        <v>131</v>
      </c>
      <c r="DI71" s="8">
        <v>126</v>
      </c>
      <c r="DJ71" s="8">
        <v>83</v>
      </c>
      <c r="DK71" s="8">
        <v>93</v>
      </c>
      <c r="DL71" s="8">
        <v>95</v>
      </c>
      <c r="DM71" s="8">
        <v>72</v>
      </c>
      <c r="DN71" s="8">
        <v>67</v>
      </c>
      <c r="DO71" s="8">
        <v>60</v>
      </c>
      <c r="DP71" s="8">
        <v>62</v>
      </c>
      <c r="DQ71" s="8">
        <v>69</v>
      </c>
      <c r="DR71" s="8">
        <v>39</v>
      </c>
      <c r="DS71" s="8">
        <v>41</v>
      </c>
      <c r="DT71" s="8">
        <v>27</v>
      </c>
      <c r="DU71" s="8">
        <v>24</v>
      </c>
      <c r="DV71" s="8">
        <v>115</v>
      </c>
      <c r="DW71" s="8">
        <f t="shared" si="4"/>
        <v>5108</v>
      </c>
      <c r="DX71" s="8">
        <f t="shared" si="5"/>
        <v>606</v>
      </c>
      <c r="DY71" s="8">
        <f t="shared" si="6"/>
        <v>2132</v>
      </c>
      <c r="DZ71" s="8">
        <f t="shared" si="7"/>
        <v>2214</v>
      </c>
    </row>
    <row r="72" spans="1:130" x14ac:dyDescent="0.2">
      <c r="A72" t="s">
        <v>210</v>
      </c>
      <c r="B72" t="s">
        <v>271</v>
      </c>
      <c r="C72" t="s">
        <v>272</v>
      </c>
      <c r="D72" s="8">
        <f>SUM(Table325[[#This Row],[0]:[90]])</f>
        <v>9993</v>
      </c>
      <c r="E72" s="8">
        <f>SUM(Table325[[#This Row],[0]:[15]])</f>
        <v>1549</v>
      </c>
      <c r="F72" s="8">
        <f>SUM(Table325[[#This Row],[16]:[64]])</f>
        <v>5859</v>
      </c>
      <c r="G72" s="8">
        <f>SUM(Table325[[#This Row],[65]:[90]])</f>
        <v>2585</v>
      </c>
      <c r="H72" s="8">
        <f>SUM(Table325[[#This Row],[85]:[90]])</f>
        <v>315</v>
      </c>
      <c r="I72" s="8">
        <f>SUM(Table325[[#This Row],[0]:[17]])</f>
        <v>1804</v>
      </c>
      <c r="J72" s="8">
        <f>SUM(Table325[[#This Row],[18]:[64]])</f>
        <v>5604</v>
      </c>
      <c r="K72" s="8">
        <f>SUM(Table325[[#This Row],[0]:[4]])</f>
        <v>396</v>
      </c>
      <c r="L72" s="8">
        <f>SUM(Table325[[#This Row],[5]:[15]])</f>
        <v>1153</v>
      </c>
      <c r="M72" s="8">
        <f>SUM(Table325[[#This Row],[16]:[24]])</f>
        <v>939</v>
      </c>
      <c r="N72" s="8">
        <f>SUM(Table325[[#This Row],[25]:[49]])</f>
        <v>2683</v>
      </c>
      <c r="O72" s="8">
        <f>SUM(Table325[[#This Row],[50]:[64]])</f>
        <v>2237</v>
      </c>
      <c r="P72" s="8">
        <f>SUM(Table325[[#This Row],[65]:[74]])</f>
        <v>1365</v>
      </c>
      <c r="Q72" s="8">
        <f>SUM(Table325[[#This Row],[75]:[84]])</f>
        <v>905</v>
      </c>
      <c r="R72" s="8">
        <f>SUM(Table325[[#This Row],[5]:[9]])</f>
        <v>467</v>
      </c>
      <c r="S72" s="8">
        <f>SUM(Table325[[#This Row],[10]:[14]])</f>
        <v>566</v>
      </c>
      <c r="T72" s="8">
        <f>SUM(Table325[[#This Row],[15]:[19]])</f>
        <v>592</v>
      </c>
      <c r="U72" s="8">
        <f>SUM(Table325[[#This Row],[20]:[24]])</f>
        <v>467</v>
      </c>
      <c r="V72" s="8">
        <f>SUM(Table325[[#This Row],[25]:[29]])</f>
        <v>528</v>
      </c>
      <c r="W72" s="8">
        <f>SUM(Table325[[#This Row],[30]:[34]])</f>
        <v>481</v>
      </c>
      <c r="X72" s="8">
        <f>SUM(Table325[[#This Row],[35]:[39]])</f>
        <v>546</v>
      </c>
      <c r="Y72" s="8">
        <f>SUM(Table325[[#This Row],[40]:[44]])</f>
        <v>549</v>
      </c>
      <c r="Z72" s="8">
        <f>SUM(Table325[[#This Row],[45]:[49]])</f>
        <v>579</v>
      </c>
      <c r="AA72" s="8">
        <f>SUM(Table325[[#This Row],[50]:[54]])</f>
        <v>711</v>
      </c>
      <c r="AB72" s="8">
        <f>SUM(Table325[[#This Row],[55]:[59]])</f>
        <v>793</v>
      </c>
      <c r="AC72" s="8">
        <f>SUM(Table325[[#This Row],[60]:[64]])</f>
        <v>733</v>
      </c>
      <c r="AD72" s="8">
        <f>SUM(Table325[[#This Row],[65]:[69]])</f>
        <v>703</v>
      </c>
      <c r="AE72" s="8">
        <f>SUM(Table325[[#This Row],[70]:[74]])</f>
        <v>662</v>
      </c>
      <c r="AF72" s="8">
        <f>SUM(Table325[[#This Row],[75]:[79]])</f>
        <v>568</v>
      </c>
      <c r="AG72" s="8">
        <f>SUM(Table325[[#This Row],[80]:[84]])</f>
        <v>337</v>
      </c>
      <c r="AH72" s="8">
        <f>SUM(Table325[[#This Row],[85]:[89]])</f>
        <v>220</v>
      </c>
      <c r="AI72" s="8">
        <f>Table325[[#This Row],[90]]</f>
        <v>95</v>
      </c>
      <c r="AJ72" s="8">
        <v>100</v>
      </c>
      <c r="AK72" s="8">
        <v>74</v>
      </c>
      <c r="AL72" s="8">
        <v>57</v>
      </c>
      <c r="AM72" s="8">
        <v>81</v>
      </c>
      <c r="AN72" s="8">
        <v>84</v>
      </c>
      <c r="AO72" s="8">
        <v>89</v>
      </c>
      <c r="AP72" s="8">
        <v>87</v>
      </c>
      <c r="AQ72" s="8">
        <v>94</v>
      </c>
      <c r="AR72" s="8">
        <v>98</v>
      </c>
      <c r="AS72" s="8">
        <v>99</v>
      </c>
      <c r="AT72" s="8">
        <v>120</v>
      </c>
      <c r="AU72" s="8">
        <v>111</v>
      </c>
      <c r="AV72" s="8">
        <v>108</v>
      </c>
      <c r="AW72" s="8">
        <v>103</v>
      </c>
      <c r="AX72" s="8">
        <v>124</v>
      </c>
      <c r="AY72" s="8">
        <v>120</v>
      </c>
      <c r="AZ72" s="8">
        <v>114</v>
      </c>
      <c r="BA72" s="8">
        <v>141</v>
      </c>
      <c r="BB72" s="8">
        <v>124</v>
      </c>
      <c r="BC72" s="8">
        <v>93</v>
      </c>
      <c r="BD72" s="8">
        <v>111</v>
      </c>
      <c r="BE72" s="8">
        <v>111</v>
      </c>
      <c r="BF72" s="8">
        <v>81</v>
      </c>
      <c r="BG72" s="8">
        <v>96</v>
      </c>
      <c r="BH72" s="8">
        <v>68</v>
      </c>
      <c r="BI72" s="8">
        <v>99</v>
      </c>
      <c r="BJ72" s="8">
        <v>122</v>
      </c>
      <c r="BK72" s="8">
        <v>108</v>
      </c>
      <c r="BL72" s="8">
        <v>98</v>
      </c>
      <c r="BM72" s="8">
        <v>101</v>
      </c>
      <c r="BN72" s="8">
        <v>102</v>
      </c>
      <c r="BO72" s="8">
        <v>109</v>
      </c>
      <c r="BP72" s="8">
        <v>89</v>
      </c>
      <c r="BQ72" s="8">
        <v>96</v>
      </c>
      <c r="BR72" s="8">
        <v>85</v>
      </c>
      <c r="BS72" s="8">
        <v>108</v>
      </c>
      <c r="BT72" s="8">
        <v>110</v>
      </c>
      <c r="BU72" s="8">
        <v>120</v>
      </c>
      <c r="BV72" s="8">
        <v>107</v>
      </c>
      <c r="BW72" s="8">
        <v>101</v>
      </c>
      <c r="BX72" s="8">
        <v>118</v>
      </c>
      <c r="BY72" s="8">
        <v>103</v>
      </c>
      <c r="BZ72" s="8">
        <v>102</v>
      </c>
      <c r="CA72" s="8">
        <v>114</v>
      </c>
      <c r="CB72" s="8">
        <v>112</v>
      </c>
      <c r="CC72" s="8">
        <v>113</v>
      </c>
      <c r="CD72" s="8">
        <v>108</v>
      </c>
      <c r="CE72" s="8">
        <v>110</v>
      </c>
      <c r="CF72" s="8">
        <v>114</v>
      </c>
      <c r="CG72" s="8">
        <v>134</v>
      </c>
      <c r="CH72" s="8">
        <v>133</v>
      </c>
      <c r="CI72" s="8">
        <v>117</v>
      </c>
      <c r="CJ72" s="8">
        <v>155</v>
      </c>
      <c r="CK72" s="8">
        <v>156</v>
      </c>
      <c r="CL72" s="8">
        <v>150</v>
      </c>
      <c r="CM72" s="8">
        <v>160</v>
      </c>
      <c r="CN72" s="8">
        <v>154</v>
      </c>
      <c r="CO72" s="8">
        <v>173</v>
      </c>
      <c r="CP72" s="8">
        <v>147</v>
      </c>
      <c r="CQ72" s="8">
        <v>159</v>
      </c>
      <c r="CR72" s="8">
        <v>163</v>
      </c>
      <c r="CS72" s="8">
        <v>155</v>
      </c>
      <c r="CT72" s="8">
        <v>145</v>
      </c>
      <c r="CU72" s="8">
        <v>131</v>
      </c>
      <c r="CV72" s="8">
        <v>139</v>
      </c>
      <c r="CW72" s="8">
        <v>171</v>
      </c>
      <c r="CX72" s="8">
        <v>143</v>
      </c>
      <c r="CY72" s="8">
        <v>144</v>
      </c>
      <c r="CZ72" s="8">
        <v>123</v>
      </c>
      <c r="DA72" s="8">
        <v>122</v>
      </c>
      <c r="DB72" s="8">
        <v>131</v>
      </c>
      <c r="DC72" s="8">
        <v>144</v>
      </c>
      <c r="DD72" s="8">
        <v>145</v>
      </c>
      <c r="DE72" s="8">
        <v>125</v>
      </c>
      <c r="DF72" s="8">
        <v>117</v>
      </c>
      <c r="DG72" s="8">
        <v>121</v>
      </c>
      <c r="DH72" s="8">
        <v>119</v>
      </c>
      <c r="DI72" s="8">
        <v>141</v>
      </c>
      <c r="DJ72" s="8">
        <v>110</v>
      </c>
      <c r="DK72" s="8">
        <v>77</v>
      </c>
      <c r="DL72" s="8">
        <v>91</v>
      </c>
      <c r="DM72" s="8">
        <v>64</v>
      </c>
      <c r="DN72" s="8">
        <v>68</v>
      </c>
      <c r="DO72" s="8">
        <v>58</v>
      </c>
      <c r="DP72" s="8">
        <v>56</v>
      </c>
      <c r="DQ72" s="8">
        <v>38</v>
      </c>
      <c r="DR72" s="8">
        <v>63</v>
      </c>
      <c r="DS72" s="8">
        <v>50</v>
      </c>
      <c r="DT72" s="8">
        <v>39</v>
      </c>
      <c r="DU72" s="8">
        <v>30</v>
      </c>
      <c r="DV72" s="8">
        <v>95</v>
      </c>
      <c r="DW72" s="8">
        <f t="shared" si="4"/>
        <v>5859</v>
      </c>
      <c r="DX72" s="8">
        <f t="shared" si="5"/>
        <v>684</v>
      </c>
      <c r="DY72" s="8">
        <f t="shared" si="6"/>
        <v>2683</v>
      </c>
      <c r="DZ72" s="8">
        <f t="shared" si="7"/>
        <v>2237</v>
      </c>
    </row>
    <row r="73" spans="1:130" x14ac:dyDescent="0.2">
      <c r="A73" t="s">
        <v>210</v>
      </c>
      <c r="B73" t="s">
        <v>273</v>
      </c>
      <c r="C73" t="s">
        <v>274</v>
      </c>
      <c r="D73" s="8">
        <f>SUM(Table325[[#This Row],[0]:[90]])</f>
        <v>10995</v>
      </c>
      <c r="E73" s="8">
        <f>SUM(Table325[[#This Row],[0]:[15]])</f>
        <v>1872</v>
      </c>
      <c r="F73" s="8">
        <f>SUM(Table325[[#This Row],[16]:[64]])</f>
        <v>6895</v>
      </c>
      <c r="G73" s="8">
        <f>SUM(Table325[[#This Row],[65]:[90]])</f>
        <v>2228</v>
      </c>
      <c r="H73" s="8">
        <f>SUM(Table325[[#This Row],[85]:[90]])</f>
        <v>244</v>
      </c>
      <c r="I73" s="8">
        <f>SUM(Table325[[#This Row],[0]:[17]])</f>
        <v>2128</v>
      </c>
      <c r="J73" s="8">
        <f>SUM(Table325[[#This Row],[18]:[64]])</f>
        <v>6639</v>
      </c>
      <c r="K73" s="8">
        <f>SUM(Table325[[#This Row],[0]:[4]])</f>
        <v>493</v>
      </c>
      <c r="L73" s="8">
        <f>SUM(Table325[[#This Row],[5]:[15]])</f>
        <v>1379</v>
      </c>
      <c r="M73" s="8">
        <f>SUM(Table325[[#This Row],[16]:[24]])</f>
        <v>1105</v>
      </c>
      <c r="N73" s="8">
        <f>SUM(Table325[[#This Row],[25]:[49]])</f>
        <v>3445</v>
      </c>
      <c r="O73" s="8">
        <f>SUM(Table325[[#This Row],[50]:[64]])</f>
        <v>2345</v>
      </c>
      <c r="P73" s="8">
        <f>SUM(Table325[[#This Row],[65]:[74]])</f>
        <v>1181</v>
      </c>
      <c r="Q73" s="8">
        <f>SUM(Table325[[#This Row],[75]:[84]])</f>
        <v>803</v>
      </c>
      <c r="R73" s="8">
        <f>SUM(Table325[[#This Row],[5]:[9]])</f>
        <v>555</v>
      </c>
      <c r="S73" s="8">
        <f>SUM(Table325[[#This Row],[10]:[14]])</f>
        <v>672</v>
      </c>
      <c r="T73" s="8">
        <f>SUM(Table325[[#This Row],[15]:[19]])</f>
        <v>678</v>
      </c>
      <c r="U73" s="8">
        <f>SUM(Table325[[#This Row],[20]:[24]])</f>
        <v>579</v>
      </c>
      <c r="V73" s="8">
        <f>SUM(Table325[[#This Row],[25]:[29]])</f>
        <v>670</v>
      </c>
      <c r="W73" s="8">
        <f>SUM(Table325[[#This Row],[30]:[34]])</f>
        <v>686</v>
      </c>
      <c r="X73" s="8">
        <f>SUM(Table325[[#This Row],[35]:[39]])</f>
        <v>740</v>
      </c>
      <c r="Y73" s="8">
        <f>SUM(Table325[[#This Row],[40]:[44]])</f>
        <v>728</v>
      </c>
      <c r="Z73" s="8">
        <f>SUM(Table325[[#This Row],[45]:[49]])</f>
        <v>621</v>
      </c>
      <c r="AA73" s="8">
        <f>SUM(Table325[[#This Row],[50]:[54]])</f>
        <v>726</v>
      </c>
      <c r="AB73" s="8">
        <f>SUM(Table325[[#This Row],[55]:[59]])</f>
        <v>841</v>
      </c>
      <c r="AC73" s="8">
        <f>SUM(Table325[[#This Row],[60]:[64]])</f>
        <v>778</v>
      </c>
      <c r="AD73" s="8">
        <f>SUM(Table325[[#This Row],[65]:[69]])</f>
        <v>646</v>
      </c>
      <c r="AE73" s="8">
        <f>SUM(Table325[[#This Row],[70]:[74]])</f>
        <v>535</v>
      </c>
      <c r="AF73" s="8">
        <f>SUM(Table325[[#This Row],[75]:[79]])</f>
        <v>498</v>
      </c>
      <c r="AG73" s="8">
        <f>SUM(Table325[[#This Row],[80]:[84]])</f>
        <v>305</v>
      </c>
      <c r="AH73" s="8">
        <f>SUM(Table325[[#This Row],[85]:[89]])</f>
        <v>157</v>
      </c>
      <c r="AI73" s="8">
        <f>Table325[[#This Row],[90]]</f>
        <v>87</v>
      </c>
      <c r="AJ73" s="8">
        <v>97</v>
      </c>
      <c r="AK73" s="8">
        <v>93</v>
      </c>
      <c r="AL73" s="8">
        <v>97</v>
      </c>
      <c r="AM73" s="8">
        <v>101</v>
      </c>
      <c r="AN73" s="8">
        <v>105</v>
      </c>
      <c r="AO73" s="8">
        <v>116</v>
      </c>
      <c r="AP73" s="8">
        <v>93</v>
      </c>
      <c r="AQ73" s="8">
        <v>98</v>
      </c>
      <c r="AR73" s="8">
        <v>111</v>
      </c>
      <c r="AS73" s="8">
        <v>137</v>
      </c>
      <c r="AT73" s="8">
        <v>126</v>
      </c>
      <c r="AU73" s="8">
        <v>146</v>
      </c>
      <c r="AV73" s="8">
        <v>123</v>
      </c>
      <c r="AW73" s="8">
        <v>150</v>
      </c>
      <c r="AX73" s="8">
        <v>127</v>
      </c>
      <c r="AY73" s="8">
        <v>152</v>
      </c>
      <c r="AZ73" s="8">
        <v>129</v>
      </c>
      <c r="BA73" s="8">
        <v>127</v>
      </c>
      <c r="BB73" s="8">
        <v>138</v>
      </c>
      <c r="BC73" s="8">
        <v>132</v>
      </c>
      <c r="BD73" s="8">
        <v>140</v>
      </c>
      <c r="BE73" s="8">
        <v>140</v>
      </c>
      <c r="BF73" s="8">
        <v>108</v>
      </c>
      <c r="BG73" s="8">
        <v>90</v>
      </c>
      <c r="BH73" s="8">
        <v>101</v>
      </c>
      <c r="BI73" s="8">
        <v>127</v>
      </c>
      <c r="BJ73" s="8">
        <v>132</v>
      </c>
      <c r="BK73" s="8">
        <v>109</v>
      </c>
      <c r="BL73" s="8">
        <v>125</v>
      </c>
      <c r="BM73" s="8">
        <v>177</v>
      </c>
      <c r="BN73" s="8">
        <v>116</v>
      </c>
      <c r="BO73" s="8">
        <v>145</v>
      </c>
      <c r="BP73" s="8">
        <v>147</v>
      </c>
      <c r="BQ73" s="8">
        <v>142</v>
      </c>
      <c r="BR73" s="8">
        <v>136</v>
      </c>
      <c r="BS73" s="8">
        <v>155</v>
      </c>
      <c r="BT73" s="8">
        <v>142</v>
      </c>
      <c r="BU73" s="8">
        <v>141</v>
      </c>
      <c r="BV73" s="8">
        <v>153</v>
      </c>
      <c r="BW73" s="8">
        <v>149</v>
      </c>
      <c r="BX73" s="8">
        <v>160</v>
      </c>
      <c r="BY73" s="8">
        <v>149</v>
      </c>
      <c r="BZ73" s="8">
        <v>137</v>
      </c>
      <c r="CA73" s="8">
        <v>144</v>
      </c>
      <c r="CB73" s="8">
        <v>138</v>
      </c>
      <c r="CC73" s="8">
        <v>131</v>
      </c>
      <c r="CD73" s="8">
        <v>114</v>
      </c>
      <c r="CE73" s="8">
        <v>115</v>
      </c>
      <c r="CF73" s="8">
        <v>131</v>
      </c>
      <c r="CG73" s="8">
        <v>130</v>
      </c>
      <c r="CH73" s="8">
        <v>131</v>
      </c>
      <c r="CI73" s="8">
        <v>138</v>
      </c>
      <c r="CJ73" s="8">
        <v>165</v>
      </c>
      <c r="CK73" s="8">
        <v>151</v>
      </c>
      <c r="CL73" s="8">
        <v>141</v>
      </c>
      <c r="CM73" s="8">
        <v>160</v>
      </c>
      <c r="CN73" s="8">
        <v>160</v>
      </c>
      <c r="CO73" s="8">
        <v>168</v>
      </c>
      <c r="CP73" s="8">
        <v>179</v>
      </c>
      <c r="CQ73" s="8">
        <v>174</v>
      </c>
      <c r="CR73" s="8">
        <v>161</v>
      </c>
      <c r="CS73" s="8">
        <v>155</v>
      </c>
      <c r="CT73" s="8">
        <v>164</v>
      </c>
      <c r="CU73" s="8">
        <v>152</v>
      </c>
      <c r="CV73" s="8">
        <v>146</v>
      </c>
      <c r="CW73" s="8">
        <v>139</v>
      </c>
      <c r="CX73" s="8">
        <v>153</v>
      </c>
      <c r="CY73" s="8">
        <v>118</v>
      </c>
      <c r="CZ73" s="8">
        <v>129</v>
      </c>
      <c r="DA73" s="8">
        <v>107</v>
      </c>
      <c r="DB73" s="8">
        <v>121</v>
      </c>
      <c r="DC73" s="8">
        <v>106</v>
      </c>
      <c r="DD73" s="8">
        <v>95</v>
      </c>
      <c r="DE73" s="8">
        <v>111</v>
      </c>
      <c r="DF73" s="8">
        <v>102</v>
      </c>
      <c r="DG73" s="8">
        <v>111</v>
      </c>
      <c r="DH73" s="8">
        <v>101</v>
      </c>
      <c r="DI73" s="8">
        <v>111</v>
      </c>
      <c r="DJ73" s="8">
        <v>75</v>
      </c>
      <c r="DK73" s="8">
        <v>100</v>
      </c>
      <c r="DL73" s="8">
        <v>82</v>
      </c>
      <c r="DM73" s="8">
        <v>73</v>
      </c>
      <c r="DN73" s="8">
        <v>63</v>
      </c>
      <c r="DO73" s="8">
        <v>43</v>
      </c>
      <c r="DP73" s="8">
        <v>44</v>
      </c>
      <c r="DQ73" s="8">
        <v>39</v>
      </c>
      <c r="DR73" s="8">
        <v>37</v>
      </c>
      <c r="DS73" s="8">
        <v>29</v>
      </c>
      <c r="DT73" s="8">
        <v>31</v>
      </c>
      <c r="DU73" s="8">
        <v>21</v>
      </c>
      <c r="DV73" s="8">
        <v>87</v>
      </c>
      <c r="DW73" s="8">
        <f t="shared" si="4"/>
        <v>6895</v>
      </c>
      <c r="DX73" s="8">
        <f t="shared" si="5"/>
        <v>849</v>
      </c>
      <c r="DY73" s="8">
        <f t="shared" si="6"/>
        <v>3445</v>
      </c>
      <c r="DZ73" s="8">
        <f t="shared" si="7"/>
        <v>2345</v>
      </c>
    </row>
    <row r="74" spans="1:130" x14ac:dyDescent="0.2">
      <c r="A74" t="s">
        <v>210</v>
      </c>
      <c r="B74" t="s">
        <v>275</v>
      </c>
      <c r="C74" t="s">
        <v>276</v>
      </c>
      <c r="D74" s="8">
        <f>SUM(Table325[[#This Row],[0]:[90]])</f>
        <v>14905</v>
      </c>
      <c r="E74" s="8">
        <f>SUM(Table325[[#This Row],[0]:[15]])</f>
        <v>1371</v>
      </c>
      <c r="F74" s="8">
        <f>SUM(Table325[[#This Row],[16]:[64]])</f>
        <v>12193</v>
      </c>
      <c r="G74" s="8">
        <f>SUM(Table325[[#This Row],[65]:[90]])</f>
        <v>1341</v>
      </c>
      <c r="H74" s="8">
        <f>SUM(Table325[[#This Row],[85]:[90]])</f>
        <v>144</v>
      </c>
      <c r="I74" s="8">
        <f>SUM(Table325[[#This Row],[0]:[17]])</f>
        <v>1665</v>
      </c>
      <c r="J74" s="8">
        <f>SUM(Table325[[#This Row],[18]:[64]])</f>
        <v>11899</v>
      </c>
      <c r="K74" s="8">
        <f>SUM(Table325[[#This Row],[0]:[4]])</f>
        <v>265</v>
      </c>
      <c r="L74" s="8">
        <f>SUM(Table325[[#This Row],[5]:[15]])</f>
        <v>1106</v>
      </c>
      <c r="M74" s="8">
        <f>SUM(Table325[[#This Row],[16]:[24]])</f>
        <v>8380</v>
      </c>
      <c r="N74" s="8">
        <f>SUM(Table325[[#This Row],[25]:[49]])</f>
        <v>2481</v>
      </c>
      <c r="O74" s="8">
        <f>SUM(Table325[[#This Row],[50]:[64]])</f>
        <v>1332</v>
      </c>
      <c r="P74" s="8">
        <f>SUM(Table325[[#This Row],[65]:[74]])</f>
        <v>719</v>
      </c>
      <c r="Q74" s="8">
        <f>SUM(Table325[[#This Row],[75]:[84]])</f>
        <v>478</v>
      </c>
      <c r="R74" s="8">
        <f>SUM(Table325[[#This Row],[5]:[9]])</f>
        <v>447</v>
      </c>
      <c r="S74" s="8">
        <f>SUM(Table325[[#This Row],[10]:[14]])</f>
        <v>535</v>
      </c>
      <c r="T74" s="8">
        <f>SUM(Table325[[#This Row],[15]:[19]])</f>
        <v>2887</v>
      </c>
      <c r="U74" s="8">
        <f>SUM(Table325[[#This Row],[20]:[24]])</f>
        <v>5617</v>
      </c>
      <c r="V74" s="8">
        <f>SUM(Table325[[#This Row],[25]:[29]])</f>
        <v>621</v>
      </c>
      <c r="W74" s="8">
        <f>SUM(Table325[[#This Row],[30]:[34]])</f>
        <v>375</v>
      </c>
      <c r="X74" s="8">
        <f>SUM(Table325[[#This Row],[35]:[39]])</f>
        <v>463</v>
      </c>
      <c r="Y74" s="8">
        <f>SUM(Table325[[#This Row],[40]:[44]])</f>
        <v>521</v>
      </c>
      <c r="Z74" s="8">
        <f>SUM(Table325[[#This Row],[45]:[49]])</f>
        <v>501</v>
      </c>
      <c r="AA74" s="8">
        <f>SUM(Table325[[#This Row],[50]:[54]])</f>
        <v>473</v>
      </c>
      <c r="AB74" s="8">
        <f>SUM(Table325[[#This Row],[55]:[59]])</f>
        <v>397</v>
      </c>
      <c r="AC74" s="8">
        <f>SUM(Table325[[#This Row],[60]:[64]])</f>
        <v>462</v>
      </c>
      <c r="AD74" s="8">
        <f>SUM(Table325[[#This Row],[65]:[69]])</f>
        <v>344</v>
      </c>
      <c r="AE74" s="8">
        <f>SUM(Table325[[#This Row],[70]:[74]])</f>
        <v>375</v>
      </c>
      <c r="AF74" s="8">
        <f>SUM(Table325[[#This Row],[75]:[79]])</f>
        <v>288</v>
      </c>
      <c r="AG74" s="8">
        <f>SUM(Table325[[#This Row],[80]:[84]])</f>
        <v>190</v>
      </c>
      <c r="AH74" s="8">
        <f>SUM(Table325[[#This Row],[85]:[89]])</f>
        <v>95</v>
      </c>
      <c r="AI74" s="8">
        <f>Table325[[#This Row],[90]]</f>
        <v>49</v>
      </c>
      <c r="AJ74" s="8">
        <v>34</v>
      </c>
      <c r="AK74" s="8">
        <v>48</v>
      </c>
      <c r="AL74" s="8">
        <v>66</v>
      </c>
      <c r="AM74" s="8">
        <v>53</v>
      </c>
      <c r="AN74" s="8">
        <v>64</v>
      </c>
      <c r="AO74" s="8">
        <v>66</v>
      </c>
      <c r="AP74" s="8">
        <v>95</v>
      </c>
      <c r="AQ74" s="8">
        <v>89</v>
      </c>
      <c r="AR74" s="8">
        <v>92</v>
      </c>
      <c r="AS74" s="8">
        <v>105</v>
      </c>
      <c r="AT74" s="8">
        <v>94</v>
      </c>
      <c r="AU74" s="8">
        <v>100</v>
      </c>
      <c r="AV74" s="8">
        <v>132</v>
      </c>
      <c r="AW74" s="8">
        <v>79</v>
      </c>
      <c r="AX74" s="8">
        <v>130</v>
      </c>
      <c r="AY74" s="8">
        <v>124</v>
      </c>
      <c r="AZ74" s="8">
        <v>143</v>
      </c>
      <c r="BA74" s="8">
        <v>151</v>
      </c>
      <c r="BB74" s="8">
        <v>459</v>
      </c>
      <c r="BC74" s="8">
        <v>2010</v>
      </c>
      <c r="BD74" s="8">
        <v>1483</v>
      </c>
      <c r="BE74" s="8">
        <v>1677</v>
      </c>
      <c r="BF74" s="8">
        <v>1072</v>
      </c>
      <c r="BG74" s="8">
        <v>737</v>
      </c>
      <c r="BH74" s="8">
        <v>648</v>
      </c>
      <c r="BI74" s="8">
        <v>177</v>
      </c>
      <c r="BJ74" s="8">
        <v>146</v>
      </c>
      <c r="BK74" s="8">
        <v>117</v>
      </c>
      <c r="BL74" s="8">
        <v>99</v>
      </c>
      <c r="BM74" s="8">
        <v>82</v>
      </c>
      <c r="BN74" s="8">
        <v>92</v>
      </c>
      <c r="BO74" s="8">
        <v>72</v>
      </c>
      <c r="BP74" s="8">
        <v>77</v>
      </c>
      <c r="BQ74" s="8">
        <v>72</v>
      </c>
      <c r="BR74" s="8">
        <v>62</v>
      </c>
      <c r="BS74" s="8">
        <v>103</v>
      </c>
      <c r="BT74" s="8">
        <v>88</v>
      </c>
      <c r="BU74" s="8">
        <v>78</v>
      </c>
      <c r="BV74" s="8">
        <v>86</v>
      </c>
      <c r="BW74" s="8">
        <v>108</v>
      </c>
      <c r="BX74" s="8">
        <v>107</v>
      </c>
      <c r="BY74" s="8">
        <v>99</v>
      </c>
      <c r="BZ74" s="8">
        <v>99</v>
      </c>
      <c r="CA74" s="8">
        <v>105</v>
      </c>
      <c r="CB74" s="8">
        <v>111</v>
      </c>
      <c r="CC74" s="8">
        <v>107</v>
      </c>
      <c r="CD74" s="8">
        <v>100</v>
      </c>
      <c r="CE74" s="8">
        <v>89</v>
      </c>
      <c r="CF74" s="8">
        <v>89</v>
      </c>
      <c r="CG74" s="8">
        <v>116</v>
      </c>
      <c r="CH74" s="8">
        <v>95</v>
      </c>
      <c r="CI74" s="8">
        <v>109</v>
      </c>
      <c r="CJ74" s="8">
        <v>84</v>
      </c>
      <c r="CK74" s="8">
        <v>96</v>
      </c>
      <c r="CL74" s="8">
        <v>89</v>
      </c>
      <c r="CM74" s="8">
        <v>81</v>
      </c>
      <c r="CN74" s="8">
        <v>85</v>
      </c>
      <c r="CO74" s="8">
        <v>80</v>
      </c>
      <c r="CP74" s="8">
        <v>72</v>
      </c>
      <c r="CQ74" s="8">
        <v>79</v>
      </c>
      <c r="CR74" s="8">
        <v>115</v>
      </c>
      <c r="CS74" s="8">
        <v>108</v>
      </c>
      <c r="CT74" s="8">
        <v>92</v>
      </c>
      <c r="CU74" s="8">
        <v>79</v>
      </c>
      <c r="CV74" s="8">
        <v>68</v>
      </c>
      <c r="CW74" s="8">
        <v>75</v>
      </c>
      <c r="CX74" s="8">
        <v>71</v>
      </c>
      <c r="CY74" s="8">
        <v>71</v>
      </c>
      <c r="CZ74" s="8">
        <v>73</v>
      </c>
      <c r="DA74" s="8">
        <v>54</v>
      </c>
      <c r="DB74" s="8">
        <v>84</v>
      </c>
      <c r="DC74" s="8">
        <v>71</v>
      </c>
      <c r="DD74" s="8">
        <v>81</v>
      </c>
      <c r="DE74" s="8">
        <v>67</v>
      </c>
      <c r="DF74" s="8">
        <v>72</v>
      </c>
      <c r="DG74" s="8">
        <v>56</v>
      </c>
      <c r="DH74" s="8">
        <v>68</v>
      </c>
      <c r="DI74" s="8">
        <v>66</v>
      </c>
      <c r="DJ74" s="8">
        <v>46</v>
      </c>
      <c r="DK74" s="8">
        <v>52</v>
      </c>
      <c r="DL74" s="8">
        <v>63</v>
      </c>
      <c r="DM74" s="8">
        <v>38</v>
      </c>
      <c r="DN74" s="8">
        <v>31</v>
      </c>
      <c r="DO74" s="8">
        <v>31</v>
      </c>
      <c r="DP74" s="8">
        <v>27</v>
      </c>
      <c r="DQ74" s="8">
        <v>22</v>
      </c>
      <c r="DR74" s="8">
        <v>19</v>
      </c>
      <c r="DS74" s="8">
        <v>27</v>
      </c>
      <c r="DT74" s="8">
        <v>16</v>
      </c>
      <c r="DU74" s="8">
        <v>11</v>
      </c>
      <c r="DV74" s="8">
        <v>49</v>
      </c>
      <c r="DW74" s="8">
        <f t="shared" si="4"/>
        <v>12193</v>
      </c>
      <c r="DX74" s="8">
        <f t="shared" si="5"/>
        <v>8086</v>
      </c>
      <c r="DY74" s="8">
        <f t="shared" si="6"/>
        <v>2481</v>
      </c>
      <c r="DZ74" s="8">
        <f t="shared" si="7"/>
        <v>1332</v>
      </c>
    </row>
    <row r="75" spans="1:130" x14ac:dyDescent="0.2">
      <c r="A75" t="s">
        <v>210</v>
      </c>
      <c r="B75" t="s">
        <v>277</v>
      </c>
      <c r="C75" t="s">
        <v>278</v>
      </c>
      <c r="D75" s="8">
        <f>SUM(Table325[[#This Row],[0]:[90]])</f>
        <v>5036</v>
      </c>
      <c r="E75" s="8">
        <f>SUM(Table325[[#This Row],[0]:[15]])</f>
        <v>690</v>
      </c>
      <c r="F75" s="8">
        <f>SUM(Table325[[#This Row],[16]:[64]])</f>
        <v>2925</v>
      </c>
      <c r="G75" s="8">
        <f>SUM(Table325[[#This Row],[65]:[90]])</f>
        <v>1421</v>
      </c>
      <c r="H75" s="8">
        <f>SUM(Table325[[#This Row],[85]:[90]])</f>
        <v>255</v>
      </c>
      <c r="I75" s="8">
        <f>SUM(Table325[[#This Row],[0]:[17]])</f>
        <v>781</v>
      </c>
      <c r="J75" s="8">
        <f>SUM(Table325[[#This Row],[18]:[64]])</f>
        <v>2834</v>
      </c>
      <c r="K75" s="8">
        <f>SUM(Table325[[#This Row],[0]:[4]])</f>
        <v>207</v>
      </c>
      <c r="L75" s="8">
        <f>SUM(Table325[[#This Row],[5]:[15]])</f>
        <v>483</v>
      </c>
      <c r="M75" s="8">
        <f>SUM(Table325[[#This Row],[16]:[24]])</f>
        <v>430</v>
      </c>
      <c r="N75" s="8">
        <f>SUM(Table325[[#This Row],[25]:[49]])</f>
        <v>1396</v>
      </c>
      <c r="O75" s="8">
        <f>SUM(Table325[[#This Row],[50]:[64]])</f>
        <v>1099</v>
      </c>
      <c r="P75" s="8">
        <f>SUM(Table325[[#This Row],[65]:[74]])</f>
        <v>599</v>
      </c>
      <c r="Q75" s="8">
        <f>SUM(Table325[[#This Row],[75]:[84]])</f>
        <v>567</v>
      </c>
      <c r="R75" s="8">
        <f>SUM(Table325[[#This Row],[5]:[9]])</f>
        <v>227</v>
      </c>
      <c r="S75" s="8">
        <f>SUM(Table325[[#This Row],[10]:[14]])</f>
        <v>201</v>
      </c>
      <c r="T75" s="8">
        <f>SUM(Table325[[#This Row],[15]:[19]])</f>
        <v>255</v>
      </c>
      <c r="U75" s="8">
        <f>SUM(Table325[[#This Row],[20]:[24]])</f>
        <v>230</v>
      </c>
      <c r="V75" s="8">
        <f>SUM(Table325[[#This Row],[25]:[29]])</f>
        <v>280</v>
      </c>
      <c r="W75" s="8">
        <f>SUM(Table325[[#This Row],[30]:[34]])</f>
        <v>287</v>
      </c>
      <c r="X75" s="8">
        <f>SUM(Table325[[#This Row],[35]:[39]])</f>
        <v>270</v>
      </c>
      <c r="Y75" s="8">
        <f>SUM(Table325[[#This Row],[40]:[44]])</f>
        <v>280</v>
      </c>
      <c r="Z75" s="8">
        <f>SUM(Table325[[#This Row],[45]:[49]])</f>
        <v>279</v>
      </c>
      <c r="AA75" s="8">
        <f>SUM(Table325[[#This Row],[50]:[54]])</f>
        <v>316</v>
      </c>
      <c r="AB75" s="8">
        <f>SUM(Table325[[#This Row],[55]:[59]])</f>
        <v>368</v>
      </c>
      <c r="AC75" s="8">
        <f>SUM(Table325[[#This Row],[60]:[64]])</f>
        <v>415</v>
      </c>
      <c r="AD75" s="8">
        <f>SUM(Table325[[#This Row],[65]:[69]])</f>
        <v>339</v>
      </c>
      <c r="AE75" s="8">
        <f>SUM(Table325[[#This Row],[70]:[74]])</f>
        <v>260</v>
      </c>
      <c r="AF75" s="8">
        <f>SUM(Table325[[#This Row],[75]:[79]])</f>
        <v>348</v>
      </c>
      <c r="AG75" s="8">
        <f>SUM(Table325[[#This Row],[80]:[84]])</f>
        <v>219</v>
      </c>
      <c r="AH75" s="8">
        <f>SUM(Table325[[#This Row],[85]:[89]])</f>
        <v>183</v>
      </c>
      <c r="AI75" s="8">
        <f>Table325[[#This Row],[90]]</f>
        <v>72</v>
      </c>
      <c r="AJ75" s="8">
        <v>37</v>
      </c>
      <c r="AK75" s="8">
        <v>50</v>
      </c>
      <c r="AL75" s="8">
        <v>50</v>
      </c>
      <c r="AM75" s="8">
        <v>32</v>
      </c>
      <c r="AN75" s="8">
        <v>38</v>
      </c>
      <c r="AO75" s="8">
        <v>42</v>
      </c>
      <c r="AP75" s="8">
        <v>56</v>
      </c>
      <c r="AQ75" s="8">
        <v>46</v>
      </c>
      <c r="AR75" s="8">
        <v>36</v>
      </c>
      <c r="AS75" s="8">
        <v>47</v>
      </c>
      <c r="AT75" s="8">
        <v>29</v>
      </c>
      <c r="AU75" s="8">
        <v>54</v>
      </c>
      <c r="AV75" s="8">
        <v>46</v>
      </c>
      <c r="AW75" s="8">
        <v>28</v>
      </c>
      <c r="AX75" s="8">
        <v>44</v>
      </c>
      <c r="AY75" s="8">
        <v>55</v>
      </c>
      <c r="AZ75" s="8">
        <v>42</v>
      </c>
      <c r="BA75" s="8">
        <v>49</v>
      </c>
      <c r="BB75" s="8">
        <v>65</v>
      </c>
      <c r="BC75" s="8">
        <v>44</v>
      </c>
      <c r="BD75" s="8">
        <v>47</v>
      </c>
      <c r="BE75" s="8">
        <v>50</v>
      </c>
      <c r="BF75" s="8">
        <v>49</v>
      </c>
      <c r="BG75" s="8">
        <v>43</v>
      </c>
      <c r="BH75" s="8">
        <v>41</v>
      </c>
      <c r="BI75" s="8">
        <v>54</v>
      </c>
      <c r="BJ75" s="8">
        <v>48</v>
      </c>
      <c r="BK75" s="8">
        <v>59</v>
      </c>
      <c r="BL75" s="8">
        <v>48</v>
      </c>
      <c r="BM75" s="8">
        <v>71</v>
      </c>
      <c r="BN75" s="8">
        <v>53</v>
      </c>
      <c r="BO75" s="8">
        <v>49</v>
      </c>
      <c r="BP75" s="8">
        <v>66</v>
      </c>
      <c r="BQ75" s="8">
        <v>66</v>
      </c>
      <c r="BR75" s="8">
        <v>53</v>
      </c>
      <c r="BS75" s="8">
        <v>62</v>
      </c>
      <c r="BT75" s="8">
        <v>64</v>
      </c>
      <c r="BU75" s="8">
        <v>48</v>
      </c>
      <c r="BV75" s="8">
        <v>44</v>
      </c>
      <c r="BW75" s="8">
        <v>52</v>
      </c>
      <c r="BX75" s="8">
        <v>47</v>
      </c>
      <c r="BY75" s="8">
        <v>49</v>
      </c>
      <c r="BZ75" s="8">
        <v>57</v>
      </c>
      <c r="CA75" s="8">
        <v>62</v>
      </c>
      <c r="CB75" s="8">
        <v>65</v>
      </c>
      <c r="CC75" s="8">
        <v>52</v>
      </c>
      <c r="CD75" s="8">
        <v>63</v>
      </c>
      <c r="CE75" s="8">
        <v>49</v>
      </c>
      <c r="CF75" s="8">
        <v>46</v>
      </c>
      <c r="CG75" s="8">
        <v>69</v>
      </c>
      <c r="CH75" s="8">
        <v>47</v>
      </c>
      <c r="CI75" s="8">
        <v>60</v>
      </c>
      <c r="CJ75" s="8">
        <v>61</v>
      </c>
      <c r="CK75" s="8">
        <v>73</v>
      </c>
      <c r="CL75" s="8">
        <v>75</v>
      </c>
      <c r="CM75" s="8">
        <v>76</v>
      </c>
      <c r="CN75" s="8">
        <v>81</v>
      </c>
      <c r="CO75" s="8">
        <v>60</v>
      </c>
      <c r="CP75" s="8">
        <v>80</v>
      </c>
      <c r="CQ75" s="8">
        <v>71</v>
      </c>
      <c r="CR75" s="8">
        <v>94</v>
      </c>
      <c r="CS75" s="8">
        <v>89</v>
      </c>
      <c r="CT75" s="8">
        <v>94</v>
      </c>
      <c r="CU75" s="8">
        <v>63</v>
      </c>
      <c r="CV75" s="8">
        <v>75</v>
      </c>
      <c r="CW75" s="8">
        <v>81</v>
      </c>
      <c r="CX75" s="8">
        <v>62</v>
      </c>
      <c r="CY75" s="8">
        <v>73</v>
      </c>
      <c r="CZ75" s="8">
        <v>69</v>
      </c>
      <c r="DA75" s="8">
        <v>54</v>
      </c>
      <c r="DB75" s="8">
        <v>51</v>
      </c>
      <c r="DC75" s="8">
        <v>58</v>
      </c>
      <c r="DD75" s="8">
        <v>60</v>
      </c>
      <c r="DE75" s="8">
        <v>44</v>
      </c>
      <c r="DF75" s="8">
        <v>47</v>
      </c>
      <c r="DG75" s="8">
        <v>70</v>
      </c>
      <c r="DH75" s="8">
        <v>77</v>
      </c>
      <c r="DI75" s="8">
        <v>66</v>
      </c>
      <c r="DJ75" s="8">
        <v>63</v>
      </c>
      <c r="DK75" s="8">
        <v>72</v>
      </c>
      <c r="DL75" s="8">
        <v>72</v>
      </c>
      <c r="DM75" s="8">
        <v>46</v>
      </c>
      <c r="DN75" s="8">
        <v>31</v>
      </c>
      <c r="DO75" s="8">
        <v>35</v>
      </c>
      <c r="DP75" s="8">
        <v>35</v>
      </c>
      <c r="DQ75" s="8">
        <v>35</v>
      </c>
      <c r="DR75" s="8">
        <v>49</v>
      </c>
      <c r="DS75" s="8">
        <v>41</v>
      </c>
      <c r="DT75" s="8">
        <v>27</v>
      </c>
      <c r="DU75" s="8">
        <v>31</v>
      </c>
      <c r="DV75" s="8">
        <v>72</v>
      </c>
      <c r="DW75" s="8">
        <f t="shared" si="4"/>
        <v>2925</v>
      </c>
      <c r="DX75" s="8">
        <f t="shared" si="5"/>
        <v>339</v>
      </c>
      <c r="DY75" s="8">
        <f t="shared" si="6"/>
        <v>1396</v>
      </c>
      <c r="DZ75" s="8">
        <f t="shared" si="7"/>
        <v>1099</v>
      </c>
    </row>
    <row r="76" spans="1:130" x14ac:dyDescent="0.2">
      <c r="A76" t="s">
        <v>210</v>
      </c>
      <c r="B76" t="s">
        <v>279</v>
      </c>
      <c r="C76" t="s">
        <v>280</v>
      </c>
      <c r="D76" s="8">
        <f>SUM(Table325[[#This Row],[0]:[90]])</f>
        <v>15579</v>
      </c>
      <c r="E76" s="8">
        <f>SUM(Table325[[#This Row],[0]:[15]])</f>
        <v>2588</v>
      </c>
      <c r="F76" s="8">
        <f>SUM(Table325[[#This Row],[16]:[64]])</f>
        <v>9768</v>
      </c>
      <c r="G76" s="8">
        <f>SUM(Table325[[#This Row],[65]:[90]])</f>
        <v>3223</v>
      </c>
      <c r="H76" s="8">
        <f>SUM(Table325[[#This Row],[85]:[90]])</f>
        <v>367</v>
      </c>
      <c r="I76" s="8">
        <f>SUM(Table325[[#This Row],[0]:[17]])</f>
        <v>2934</v>
      </c>
      <c r="J76" s="8">
        <f>SUM(Table325[[#This Row],[18]:[64]])</f>
        <v>9422</v>
      </c>
      <c r="K76" s="8">
        <f>SUM(Table325[[#This Row],[0]:[4]])</f>
        <v>761</v>
      </c>
      <c r="L76" s="8">
        <f>SUM(Table325[[#This Row],[5]:[15]])</f>
        <v>1827</v>
      </c>
      <c r="M76" s="8">
        <f>SUM(Table325[[#This Row],[16]:[24]])</f>
        <v>1402</v>
      </c>
      <c r="N76" s="8">
        <f>SUM(Table325[[#This Row],[25]:[49]])</f>
        <v>4932</v>
      </c>
      <c r="O76" s="8">
        <f>SUM(Table325[[#This Row],[50]:[64]])</f>
        <v>3434</v>
      </c>
      <c r="P76" s="8">
        <f>SUM(Table325[[#This Row],[65]:[74]])</f>
        <v>1697</v>
      </c>
      <c r="Q76" s="8">
        <f>SUM(Table325[[#This Row],[75]:[84]])</f>
        <v>1159</v>
      </c>
      <c r="R76" s="8">
        <f>SUM(Table325[[#This Row],[5]:[9]])</f>
        <v>826</v>
      </c>
      <c r="S76" s="8">
        <f>SUM(Table325[[#This Row],[10]:[14]])</f>
        <v>869</v>
      </c>
      <c r="T76" s="8">
        <f>SUM(Table325[[#This Row],[15]:[19]])</f>
        <v>770</v>
      </c>
      <c r="U76" s="8">
        <f>SUM(Table325[[#This Row],[20]:[24]])</f>
        <v>764</v>
      </c>
      <c r="V76" s="8">
        <f>SUM(Table325[[#This Row],[25]:[29]])</f>
        <v>1007</v>
      </c>
      <c r="W76" s="8">
        <f>SUM(Table325[[#This Row],[30]:[34]])</f>
        <v>1081</v>
      </c>
      <c r="X76" s="8">
        <f>SUM(Table325[[#This Row],[35]:[39]])</f>
        <v>1015</v>
      </c>
      <c r="Y76" s="8">
        <f>SUM(Table325[[#This Row],[40]:[44]])</f>
        <v>1034</v>
      </c>
      <c r="Z76" s="8">
        <f>SUM(Table325[[#This Row],[45]:[49]])</f>
        <v>795</v>
      </c>
      <c r="AA76" s="8">
        <f>SUM(Table325[[#This Row],[50]:[54]])</f>
        <v>1061</v>
      </c>
      <c r="AB76" s="8">
        <f>SUM(Table325[[#This Row],[55]:[59]])</f>
        <v>1200</v>
      </c>
      <c r="AC76" s="8">
        <f>SUM(Table325[[#This Row],[60]:[64]])</f>
        <v>1173</v>
      </c>
      <c r="AD76" s="8">
        <f>SUM(Table325[[#This Row],[65]:[69]])</f>
        <v>910</v>
      </c>
      <c r="AE76" s="8">
        <f>SUM(Table325[[#This Row],[70]:[74]])</f>
        <v>787</v>
      </c>
      <c r="AF76" s="8">
        <f>SUM(Table325[[#This Row],[75]:[79]])</f>
        <v>733</v>
      </c>
      <c r="AG76" s="8">
        <f>SUM(Table325[[#This Row],[80]:[84]])</f>
        <v>426</v>
      </c>
      <c r="AH76" s="8">
        <f>SUM(Table325[[#This Row],[85]:[89]])</f>
        <v>249</v>
      </c>
      <c r="AI76" s="8">
        <f>Table325[[#This Row],[90]]</f>
        <v>118</v>
      </c>
      <c r="AJ76" s="8">
        <v>152</v>
      </c>
      <c r="AK76" s="8">
        <v>160</v>
      </c>
      <c r="AL76" s="8">
        <v>149</v>
      </c>
      <c r="AM76" s="8">
        <v>133</v>
      </c>
      <c r="AN76" s="8">
        <v>167</v>
      </c>
      <c r="AO76" s="8">
        <v>178</v>
      </c>
      <c r="AP76" s="8">
        <v>136</v>
      </c>
      <c r="AQ76" s="8">
        <v>173</v>
      </c>
      <c r="AR76" s="8">
        <v>167</v>
      </c>
      <c r="AS76" s="8">
        <v>172</v>
      </c>
      <c r="AT76" s="8">
        <v>168</v>
      </c>
      <c r="AU76" s="8">
        <v>186</v>
      </c>
      <c r="AV76" s="8">
        <v>189</v>
      </c>
      <c r="AW76" s="8">
        <v>150</v>
      </c>
      <c r="AX76" s="8">
        <v>176</v>
      </c>
      <c r="AY76" s="8">
        <v>132</v>
      </c>
      <c r="AZ76" s="8">
        <v>184</v>
      </c>
      <c r="BA76" s="8">
        <v>162</v>
      </c>
      <c r="BB76" s="8">
        <v>141</v>
      </c>
      <c r="BC76" s="8">
        <v>151</v>
      </c>
      <c r="BD76" s="8">
        <v>190</v>
      </c>
      <c r="BE76" s="8">
        <v>165</v>
      </c>
      <c r="BF76" s="8">
        <v>175</v>
      </c>
      <c r="BG76" s="8">
        <v>110</v>
      </c>
      <c r="BH76" s="8">
        <v>124</v>
      </c>
      <c r="BI76" s="8">
        <v>191</v>
      </c>
      <c r="BJ76" s="8">
        <v>185</v>
      </c>
      <c r="BK76" s="8">
        <v>208</v>
      </c>
      <c r="BL76" s="8">
        <v>211</v>
      </c>
      <c r="BM76" s="8">
        <v>212</v>
      </c>
      <c r="BN76" s="8">
        <v>205</v>
      </c>
      <c r="BO76" s="8">
        <v>199</v>
      </c>
      <c r="BP76" s="8">
        <v>241</v>
      </c>
      <c r="BQ76" s="8">
        <v>208</v>
      </c>
      <c r="BR76" s="8">
        <v>228</v>
      </c>
      <c r="BS76" s="8">
        <v>213</v>
      </c>
      <c r="BT76" s="8">
        <v>225</v>
      </c>
      <c r="BU76" s="8">
        <v>201</v>
      </c>
      <c r="BV76" s="8">
        <v>195</v>
      </c>
      <c r="BW76" s="8">
        <v>181</v>
      </c>
      <c r="BX76" s="8">
        <v>199</v>
      </c>
      <c r="BY76" s="8">
        <v>216</v>
      </c>
      <c r="BZ76" s="8">
        <v>183</v>
      </c>
      <c r="CA76" s="8">
        <v>208</v>
      </c>
      <c r="CB76" s="8">
        <v>228</v>
      </c>
      <c r="CC76" s="8">
        <v>167</v>
      </c>
      <c r="CD76" s="8">
        <v>158</v>
      </c>
      <c r="CE76" s="8">
        <v>155</v>
      </c>
      <c r="CF76" s="8">
        <v>151</v>
      </c>
      <c r="CG76" s="8">
        <v>164</v>
      </c>
      <c r="CH76" s="8">
        <v>195</v>
      </c>
      <c r="CI76" s="8">
        <v>184</v>
      </c>
      <c r="CJ76" s="8">
        <v>208</v>
      </c>
      <c r="CK76" s="8">
        <v>254</v>
      </c>
      <c r="CL76" s="8">
        <v>220</v>
      </c>
      <c r="CM76" s="8">
        <v>200</v>
      </c>
      <c r="CN76" s="8">
        <v>257</v>
      </c>
      <c r="CO76" s="8">
        <v>243</v>
      </c>
      <c r="CP76" s="8">
        <v>231</v>
      </c>
      <c r="CQ76" s="8">
        <v>269</v>
      </c>
      <c r="CR76" s="8">
        <v>263</v>
      </c>
      <c r="CS76" s="8">
        <v>264</v>
      </c>
      <c r="CT76" s="8">
        <v>212</v>
      </c>
      <c r="CU76" s="8">
        <v>224</v>
      </c>
      <c r="CV76" s="8">
        <v>210</v>
      </c>
      <c r="CW76" s="8">
        <v>192</v>
      </c>
      <c r="CX76" s="8">
        <v>194</v>
      </c>
      <c r="CY76" s="8">
        <v>179</v>
      </c>
      <c r="CZ76" s="8">
        <v>158</v>
      </c>
      <c r="DA76" s="8">
        <v>187</v>
      </c>
      <c r="DB76" s="8">
        <v>169</v>
      </c>
      <c r="DC76" s="8">
        <v>148</v>
      </c>
      <c r="DD76" s="8">
        <v>160</v>
      </c>
      <c r="DE76" s="8">
        <v>164</v>
      </c>
      <c r="DF76" s="8">
        <v>146</v>
      </c>
      <c r="DG76" s="8">
        <v>165</v>
      </c>
      <c r="DH76" s="8">
        <v>159</v>
      </c>
      <c r="DI76" s="8">
        <v>155</v>
      </c>
      <c r="DJ76" s="8">
        <v>111</v>
      </c>
      <c r="DK76" s="8">
        <v>143</v>
      </c>
      <c r="DL76" s="8">
        <v>110</v>
      </c>
      <c r="DM76" s="8">
        <v>105</v>
      </c>
      <c r="DN76" s="8">
        <v>68</v>
      </c>
      <c r="DO76" s="8">
        <v>63</v>
      </c>
      <c r="DP76" s="8">
        <v>80</v>
      </c>
      <c r="DQ76" s="8">
        <v>54</v>
      </c>
      <c r="DR76" s="8">
        <v>61</v>
      </c>
      <c r="DS76" s="8">
        <v>63</v>
      </c>
      <c r="DT76" s="8">
        <v>40</v>
      </c>
      <c r="DU76" s="8">
        <v>31</v>
      </c>
      <c r="DV76" s="8">
        <v>118</v>
      </c>
      <c r="DW76" s="8">
        <f t="shared" si="4"/>
        <v>9768</v>
      </c>
      <c r="DX76" s="8">
        <f t="shared" si="5"/>
        <v>1056</v>
      </c>
      <c r="DY76" s="8">
        <f t="shared" si="6"/>
        <v>4932</v>
      </c>
      <c r="DZ76" s="8">
        <f t="shared" si="7"/>
        <v>3434</v>
      </c>
    </row>
    <row r="77" spans="1:130" x14ac:dyDescent="0.2">
      <c r="A77" t="s">
        <v>210</v>
      </c>
      <c r="B77" t="s">
        <v>281</v>
      </c>
      <c r="C77" t="s">
        <v>182</v>
      </c>
      <c r="D77" s="8">
        <f>SUM(Table325[[#This Row],[0]:[90]])</f>
        <v>12179</v>
      </c>
      <c r="E77" s="8">
        <f>SUM(Table325[[#This Row],[0]:[15]])</f>
        <v>2576</v>
      </c>
      <c r="F77" s="8">
        <f>SUM(Table325[[#This Row],[16]:[64]])</f>
        <v>7597</v>
      </c>
      <c r="G77" s="8">
        <f>SUM(Table325[[#This Row],[65]:[90]])</f>
        <v>2006</v>
      </c>
      <c r="H77" s="8">
        <f>SUM(Table325[[#This Row],[85]:[90]])</f>
        <v>242</v>
      </c>
      <c r="I77" s="8">
        <f>SUM(Table325[[#This Row],[0]:[17]])</f>
        <v>2906</v>
      </c>
      <c r="J77" s="8">
        <f>SUM(Table325[[#This Row],[18]:[64]])</f>
        <v>7267</v>
      </c>
      <c r="K77" s="8">
        <f>SUM(Table325[[#This Row],[0]:[4]])</f>
        <v>690</v>
      </c>
      <c r="L77" s="8">
        <f>SUM(Table325[[#This Row],[5]:[15]])</f>
        <v>1886</v>
      </c>
      <c r="M77" s="8">
        <f>SUM(Table325[[#This Row],[16]:[24]])</f>
        <v>1380</v>
      </c>
      <c r="N77" s="8">
        <f>SUM(Table325[[#This Row],[25]:[49]])</f>
        <v>3902</v>
      </c>
      <c r="O77" s="8">
        <f>SUM(Table325[[#This Row],[50]:[64]])</f>
        <v>2315</v>
      </c>
      <c r="P77" s="8">
        <f>SUM(Table325[[#This Row],[65]:[74]])</f>
        <v>1117</v>
      </c>
      <c r="Q77" s="8">
        <f>SUM(Table325[[#This Row],[75]:[84]])</f>
        <v>647</v>
      </c>
      <c r="R77" s="8">
        <f>SUM(Table325[[#This Row],[5]:[9]])</f>
        <v>827</v>
      </c>
      <c r="S77" s="8">
        <f>SUM(Table325[[#This Row],[10]:[14]])</f>
        <v>893</v>
      </c>
      <c r="T77" s="8">
        <f>SUM(Table325[[#This Row],[15]:[19]])</f>
        <v>815</v>
      </c>
      <c r="U77" s="8">
        <f>SUM(Table325[[#This Row],[20]:[24]])</f>
        <v>731</v>
      </c>
      <c r="V77" s="8">
        <f>SUM(Table325[[#This Row],[25]:[29]])</f>
        <v>787</v>
      </c>
      <c r="W77" s="8">
        <f>SUM(Table325[[#This Row],[30]:[34]])</f>
        <v>802</v>
      </c>
      <c r="X77" s="8">
        <f>SUM(Table325[[#This Row],[35]:[39]])</f>
        <v>850</v>
      </c>
      <c r="Y77" s="8">
        <f>SUM(Table325[[#This Row],[40]:[44]])</f>
        <v>824</v>
      </c>
      <c r="Z77" s="8">
        <f>SUM(Table325[[#This Row],[45]:[49]])</f>
        <v>639</v>
      </c>
      <c r="AA77" s="8">
        <f>SUM(Table325[[#This Row],[50]:[54]])</f>
        <v>737</v>
      </c>
      <c r="AB77" s="8">
        <f>SUM(Table325[[#This Row],[55]:[59]])</f>
        <v>843</v>
      </c>
      <c r="AC77" s="8">
        <f>SUM(Table325[[#This Row],[60]:[64]])</f>
        <v>735</v>
      </c>
      <c r="AD77" s="8">
        <f>SUM(Table325[[#This Row],[65]:[69]])</f>
        <v>631</v>
      </c>
      <c r="AE77" s="8">
        <f>SUM(Table325[[#This Row],[70]:[74]])</f>
        <v>486</v>
      </c>
      <c r="AF77" s="8">
        <f>SUM(Table325[[#This Row],[75]:[79]])</f>
        <v>398</v>
      </c>
      <c r="AG77" s="8">
        <f>SUM(Table325[[#This Row],[80]:[84]])</f>
        <v>249</v>
      </c>
      <c r="AH77" s="8">
        <f>SUM(Table325[[#This Row],[85]:[89]])</f>
        <v>168</v>
      </c>
      <c r="AI77" s="8">
        <f>Table325[[#This Row],[90]]</f>
        <v>74</v>
      </c>
      <c r="AJ77" s="8">
        <v>129</v>
      </c>
      <c r="AK77" s="8">
        <v>136</v>
      </c>
      <c r="AL77" s="8">
        <v>140</v>
      </c>
      <c r="AM77" s="8">
        <v>144</v>
      </c>
      <c r="AN77" s="8">
        <v>141</v>
      </c>
      <c r="AO77" s="8">
        <v>159</v>
      </c>
      <c r="AP77" s="8">
        <v>174</v>
      </c>
      <c r="AQ77" s="8">
        <v>166</v>
      </c>
      <c r="AR77" s="8">
        <v>167</v>
      </c>
      <c r="AS77" s="8">
        <v>161</v>
      </c>
      <c r="AT77" s="8">
        <v>183</v>
      </c>
      <c r="AU77" s="8">
        <v>180</v>
      </c>
      <c r="AV77" s="8">
        <v>170</v>
      </c>
      <c r="AW77" s="8">
        <v>188</v>
      </c>
      <c r="AX77" s="8">
        <v>172</v>
      </c>
      <c r="AY77" s="8">
        <v>166</v>
      </c>
      <c r="AZ77" s="8">
        <v>152</v>
      </c>
      <c r="BA77" s="8">
        <v>178</v>
      </c>
      <c r="BB77" s="8">
        <v>155</v>
      </c>
      <c r="BC77" s="8">
        <v>164</v>
      </c>
      <c r="BD77" s="8">
        <v>170</v>
      </c>
      <c r="BE77" s="8">
        <v>179</v>
      </c>
      <c r="BF77" s="8">
        <v>136</v>
      </c>
      <c r="BG77" s="8">
        <v>120</v>
      </c>
      <c r="BH77" s="8">
        <v>126</v>
      </c>
      <c r="BI77" s="8">
        <v>145</v>
      </c>
      <c r="BJ77" s="8">
        <v>168</v>
      </c>
      <c r="BK77" s="8">
        <v>162</v>
      </c>
      <c r="BL77" s="8">
        <v>154</v>
      </c>
      <c r="BM77" s="8">
        <v>158</v>
      </c>
      <c r="BN77" s="8">
        <v>151</v>
      </c>
      <c r="BO77" s="8">
        <v>177</v>
      </c>
      <c r="BP77" s="8">
        <v>158</v>
      </c>
      <c r="BQ77" s="8">
        <v>168</v>
      </c>
      <c r="BR77" s="8">
        <v>148</v>
      </c>
      <c r="BS77" s="8">
        <v>162</v>
      </c>
      <c r="BT77" s="8">
        <v>179</v>
      </c>
      <c r="BU77" s="8">
        <v>173</v>
      </c>
      <c r="BV77" s="8">
        <v>160</v>
      </c>
      <c r="BW77" s="8">
        <v>176</v>
      </c>
      <c r="BX77" s="8">
        <v>172</v>
      </c>
      <c r="BY77" s="8">
        <v>148</v>
      </c>
      <c r="BZ77" s="8">
        <v>151</v>
      </c>
      <c r="CA77" s="8">
        <v>183</v>
      </c>
      <c r="CB77" s="8">
        <v>170</v>
      </c>
      <c r="CC77" s="8">
        <v>149</v>
      </c>
      <c r="CD77" s="8">
        <v>134</v>
      </c>
      <c r="CE77" s="8">
        <v>115</v>
      </c>
      <c r="CF77" s="8">
        <v>127</v>
      </c>
      <c r="CG77" s="8">
        <v>114</v>
      </c>
      <c r="CH77" s="8">
        <v>129</v>
      </c>
      <c r="CI77" s="8">
        <v>130</v>
      </c>
      <c r="CJ77" s="8">
        <v>138</v>
      </c>
      <c r="CK77" s="8">
        <v>184</v>
      </c>
      <c r="CL77" s="8">
        <v>156</v>
      </c>
      <c r="CM77" s="8">
        <v>157</v>
      </c>
      <c r="CN77" s="8">
        <v>153</v>
      </c>
      <c r="CO77" s="8">
        <v>196</v>
      </c>
      <c r="CP77" s="8">
        <v>165</v>
      </c>
      <c r="CQ77" s="8">
        <v>172</v>
      </c>
      <c r="CR77" s="8">
        <v>153</v>
      </c>
      <c r="CS77" s="8">
        <v>163</v>
      </c>
      <c r="CT77" s="8">
        <v>151</v>
      </c>
      <c r="CU77" s="8">
        <v>132</v>
      </c>
      <c r="CV77" s="8">
        <v>136</v>
      </c>
      <c r="CW77" s="8">
        <v>158</v>
      </c>
      <c r="CX77" s="8">
        <v>122</v>
      </c>
      <c r="CY77" s="8">
        <v>135</v>
      </c>
      <c r="CZ77" s="8">
        <v>119</v>
      </c>
      <c r="DA77" s="8">
        <v>97</v>
      </c>
      <c r="DB77" s="8">
        <v>137</v>
      </c>
      <c r="DC77" s="8">
        <v>81</v>
      </c>
      <c r="DD77" s="8">
        <v>87</v>
      </c>
      <c r="DE77" s="8">
        <v>95</v>
      </c>
      <c r="DF77" s="8">
        <v>86</v>
      </c>
      <c r="DG77" s="8">
        <v>83</v>
      </c>
      <c r="DH77" s="8">
        <v>77</v>
      </c>
      <c r="DI77" s="8">
        <v>83</v>
      </c>
      <c r="DJ77" s="8">
        <v>95</v>
      </c>
      <c r="DK77" s="8">
        <v>60</v>
      </c>
      <c r="DL77" s="8">
        <v>65</v>
      </c>
      <c r="DM77" s="8">
        <v>52</v>
      </c>
      <c r="DN77" s="8">
        <v>49</v>
      </c>
      <c r="DO77" s="8">
        <v>42</v>
      </c>
      <c r="DP77" s="8">
        <v>41</v>
      </c>
      <c r="DQ77" s="8">
        <v>49</v>
      </c>
      <c r="DR77" s="8">
        <v>32</v>
      </c>
      <c r="DS77" s="8">
        <v>35</v>
      </c>
      <c r="DT77" s="8">
        <v>32</v>
      </c>
      <c r="DU77" s="8">
        <v>20</v>
      </c>
      <c r="DV77" s="8">
        <v>74</v>
      </c>
      <c r="DW77" s="8">
        <f t="shared" si="4"/>
        <v>7597</v>
      </c>
      <c r="DX77" s="8">
        <f t="shared" si="5"/>
        <v>1050</v>
      </c>
      <c r="DY77" s="8">
        <f t="shared" si="6"/>
        <v>3902</v>
      </c>
      <c r="DZ77" s="8">
        <f t="shared" si="7"/>
        <v>2315</v>
      </c>
    </row>
    <row r="78" spans="1:130" x14ac:dyDescent="0.2">
      <c r="A78" t="s">
        <v>210</v>
      </c>
      <c r="B78" t="s">
        <v>282</v>
      </c>
      <c r="C78" t="s">
        <v>283</v>
      </c>
      <c r="D78" s="8">
        <f>SUM(Table325[[#This Row],[0]:[90]])</f>
        <v>4799</v>
      </c>
      <c r="E78" s="8">
        <f>SUM(Table325[[#This Row],[0]:[15]])</f>
        <v>786</v>
      </c>
      <c r="F78" s="8">
        <f>SUM(Table325[[#This Row],[16]:[64]])</f>
        <v>2898</v>
      </c>
      <c r="G78" s="8">
        <f>SUM(Table325[[#This Row],[65]:[90]])</f>
        <v>1115</v>
      </c>
      <c r="H78" s="8">
        <f>SUM(Table325[[#This Row],[85]:[90]])</f>
        <v>114</v>
      </c>
      <c r="I78" s="8">
        <f>SUM(Table325[[#This Row],[0]:[17]])</f>
        <v>892</v>
      </c>
      <c r="J78" s="8">
        <f>SUM(Table325[[#This Row],[18]:[64]])</f>
        <v>2792</v>
      </c>
      <c r="K78" s="8">
        <f>SUM(Table325[[#This Row],[0]:[4]])</f>
        <v>231</v>
      </c>
      <c r="L78" s="8">
        <f>SUM(Table325[[#This Row],[5]:[15]])</f>
        <v>555</v>
      </c>
      <c r="M78" s="8">
        <f>SUM(Table325[[#This Row],[16]:[24]])</f>
        <v>429</v>
      </c>
      <c r="N78" s="8">
        <f>SUM(Table325[[#This Row],[25]:[49]])</f>
        <v>1373</v>
      </c>
      <c r="O78" s="8">
        <f>SUM(Table325[[#This Row],[50]:[64]])</f>
        <v>1096</v>
      </c>
      <c r="P78" s="8">
        <f>SUM(Table325[[#This Row],[65]:[74]])</f>
        <v>602</v>
      </c>
      <c r="Q78" s="8">
        <f>SUM(Table325[[#This Row],[75]:[84]])</f>
        <v>399</v>
      </c>
      <c r="R78" s="8">
        <f>SUM(Table325[[#This Row],[5]:[9]])</f>
        <v>251</v>
      </c>
      <c r="S78" s="8">
        <f>SUM(Table325[[#This Row],[10]:[14]])</f>
        <v>261</v>
      </c>
      <c r="T78" s="8">
        <f>SUM(Table325[[#This Row],[15]:[19]])</f>
        <v>234</v>
      </c>
      <c r="U78" s="8">
        <f>SUM(Table325[[#This Row],[20]:[24]])</f>
        <v>238</v>
      </c>
      <c r="V78" s="8">
        <f>SUM(Table325[[#This Row],[25]:[29]])</f>
        <v>308</v>
      </c>
      <c r="W78" s="8">
        <f>SUM(Table325[[#This Row],[30]:[34]])</f>
        <v>288</v>
      </c>
      <c r="X78" s="8">
        <f>SUM(Table325[[#This Row],[35]:[39]])</f>
        <v>246</v>
      </c>
      <c r="Y78" s="8">
        <f>SUM(Table325[[#This Row],[40]:[44]])</f>
        <v>286</v>
      </c>
      <c r="Z78" s="8">
        <f>SUM(Table325[[#This Row],[45]:[49]])</f>
        <v>245</v>
      </c>
      <c r="AA78" s="8">
        <f>SUM(Table325[[#This Row],[50]:[54]])</f>
        <v>305</v>
      </c>
      <c r="AB78" s="8">
        <f>SUM(Table325[[#This Row],[55]:[59]])</f>
        <v>384</v>
      </c>
      <c r="AC78" s="8">
        <f>SUM(Table325[[#This Row],[60]:[64]])</f>
        <v>407</v>
      </c>
      <c r="AD78" s="8">
        <f>SUM(Table325[[#This Row],[65]:[69]])</f>
        <v>305</v>
      </c>
      <c r="AE78" s="8">
        <f>SUM(Table325[[#This Row],[70]:[74]])</f>
        <v>297</v>
      </c>
      <c r="AF78" s="8">
        <f>SUM(Table325[[#This Row],[75]:[79]])</f>
        <v>275</v>
      </c>
      <c r="AG78" s="8">
        <f>SUM(Table325[[#This Row],[80]:[84]])</f>
        <v>124</v>
      </c>
      <c r="AH78" s="8">
        <f>SUM(Table325[[#This Row],[85]:[89]])</f>
        <v>74</v>
      </c>
      <c r="AI78" s="8">
        <f>Table325[[#This Row],[90]]</f>
        <v>40</v>
      </c>
      <c r="AJ78" s="8">
        <v>51</v>
      </c>
      <c r="AK78" s="8">
        <v>49</v>
      </c>
      <c r="AL78" s="8">
        <v>40</v>
      </c>
      <c r="AM78" s="8">
        <v>46</v>
      </c>
      <c r="AN78" s="8">
        <v>45</v>
      </c>
      <c r="AO78" s="8">
        <v>35</v>
      </c>
      <c r="AP78" s="8">
        <v>47</v>
      </c>
      <c r="AQ78" s="8">
        <v>61</v>
      </c>
      <c r="AR78" s="8">
        <v>55</v>
      </c>
      <c r="AS78" s="8">
        <v>53</v>
      </c>
      <c r="AT78" s="8">
        <v>62</v>
      </c>
      <c r="AU78" s="8">
        <v>50</v>
      </c>
      <c r="AV78" s="8">
        <v>44</v>
      </c>
      <c r="AW78" s="8">
        <v>54</v>
      </c>
      <c r="AX78" s="8">
        <v>51</v>
      </c>
      <c r="AY78" s="8">
        <v>43</v>
      </c>
      <c r="AZ78" s="8">
        <v>50</v>
      </c>
      <c r="BA78" s="8">
        <v>56</v>
      </c>
      <c r="BB78" s="8">
        <v>44</v>
      </c>
      <c r="BC78" s="8">
        <v>41</v>
      </c>
      <c r="BD78" s="8">
        <v>41</v>
      </c>
      <c r="BE78" s="8">
        <v>75</v>
      </c>
      <c r="BF78" s="8">
        <v>37</v>
      </c>
      <c r="BG78" s="8">
        <v>43</v>
      </c>
      <c r="BH78" s="8">
        <v>42</v>
      </c>
      <c r="BI78" s="8">
        <v>65</v>
      </c>
      <c r="BJ78" s="8">
        <v>55</v>
      </c>
      <c r="BK78" s="8">
        <v>63</v>
      </c>
      <c r="BL78" s="8">
        <v>72</v>
      </c>
      <c r="BM78" s="8">
        <v>53</v>
      </c>
      <c r="BN78" s="8">
        <v>49</v>
      </c>
      <c r="BO78" s="8">
        <v>66</v>
      </c>
      <c r="BP78" s="8">
        <v>59</v>
      </c>
      <c r="BQ78" s="8">
        <v>49</v>
      </c>
      <c r="BR78" s="8">
        <v>65</v>
      </c>
      <c r="BS78" s="8">
        <v>45</v>
      </c>
      <c r="BT78" s="8">
        <v>50</v>
      </c>
      <c r="BU78" s="8">
        <v>48</v>
      </c>
      <c r="BV78" s="8">
        <v>49</v>
      </c>
      <c r="BW78" s="8">
        <v>54</v>
      </c>
      <c r="BX78" s="8">
        <v>50</v>
      </c>
      <c r="BY78" s="8">
        <v>72</v>
      </c>
      <c r="BZ78" s="8">
        <v>52</v>
      </c>
      <c r="CA78" s="8">
        <v>58</v>
      </c>
      <c r="CB78" s="8">
        <v>54</v>
      </c>
      <c r="CC78" s="8">
        <v>54</v>
      </c>
      <c r="CD78" s="8">
        <v>52</v>
      </c>
      <c r="CE78" s="8">
        <v>53</v>
      </c>
      <c r="CF78" s="8">
        <v>43</v>
      </c>
      <c r="CG78" s="8">
        <v>43</v>
      </c>
      <c r="CH78" s="8">
        <v>50</v>
      </c>
      <c r="CI78" s="8">
        <v>60</v>
      </c>
      <c r="CJ78" s="8">
        <v>61</v>
      </c>
      <c r="CK78" s="8">
        <v>62</v>
      </c>
      <c r="CL78" s="8">
        <v>72</v>
      </c>
      <c r="CM78" s="8">
        <v>67</v>
      </c>
      <c r="CN78" s="8">
        <v>94</v>
      </c>
      <c r="CO78" s="8">
        <v>76</v>
      </c>
      <c r="CP78" s="8">
        <v>67</v>
      </c>
      <c r="CQ78" s="8">
        <v>80</v>
      </c>
      <c r="CR78" s="8">
        <v>101</v>
      </c>
      <c r="CS78" s="8">
        <v>82</v>
      </c>
      <c r="CT78" s="8">
        <v>73</v>
      </c>
      <c r="CU78" s="8">
        <v>74</v>
      </c>
      <c r="CV78" s="8">
        <v>77</v>
      </c>
      <c r="CW78" s="8">
        <v>63</v>
      </c>
      <c r="CX78" s="8">
        <v>57</v>
      </c>
      <c r="CY78" s="8">
        <v>64</v>
      </c>
      <c r="CZ78" s="8">
        <v>62</v>
      </c>
      <c r="DA78" s="8">
        <v>59</v>
      </c>
      <c r="DB78" s="8">
        <v>65</v>
      </c>
      <c r="DC78" s="8">
        <v>52</v>
      </c>
      <c r="DD78" s="8">
        <v>63</v>
      </c>
      <c r="DE78" s="8">
        <v>66</v>
      </c>
      <c r="DF78" s="8">
        <v>51</v>
      </c>
      <c r="DG78" s="8">
        <v>56</v>
      </c>
      <c r="DH78" s="8">
        <v>79</v>
      </c>
      <c r="DI78" s="8">
        <v>54</v>
      </c>
      <c r="DJ78" s="8">
        <v>44</v>
      </c>
      <c r="DK78" s="8">
        <v>42</v>
      </c>
      <c r="DL78" s="8">
        <v>33</v>
      </c>
      <c r="DM78" s="8">
        <v>35</v>
      </c>
      <c r="DN78" s="8">
        <v>22</v>
      </c>
      <c r="DO78" s="8">
        <v>18</v>
      </c>
      <c r="DP78" s="8">
        <v>16</v>
      </c>
      <c r="DQ78" s="8">
        <v>19</v>
      </c>
      <c r="DR78" s="8">
        <v>19</v>
      </c>
      <c r="DS78" s="8">
        <v>13</v>
      </c>
      <c r="DT78" s="8">
        <v>16</v>
      </c>
      <c r="DU78" s="8">
        <v>7</v>
      </c>
      <c r="DV78" s="8">
        <v>40</v>
      </c>
      <c r="DW78" s="8">
        <f t="shared" si="4"/>
        <v>2898</v>
      </c>
      <c r="DX78" s="8">
        <f t="shared" si="5"/>
        <v>323</v>
      </c>
      <c r="DY78" s="8">
        <f t="shared" si="6"/>
        <v>1373</v>
      </c>
      <c r="DZ78" s="8">
        <f t="shared" si="7"/>
        <v>1096</v>
      </c>
    </row>
    <row r="79" spans="1:130" x14ac:dyDescent="0.2">
      <c r="A79" t="s">
        <v>210</v>
      </c>
      <c r="B79" t="s">
        <v>284</v>
      </c>
      <c r="C79" t="s">
        <v>285</v>
      </c>
      <c r="D79" s="8">
        <f>SUM(Table325[[#This Row],[0]:[90]])</f>
        <v>10555</v>
      </c>
      <c r="E79" s="8">
        <f>SUM(Table325[[#This Row],[0]:[15]])</f>
        <v>1820</v>
      </c>
      <c r="F79" s="8">
        <f>SUM(Table325[[#This Row],[16]:[64]])</f>
        <v>6566</v>
      </c>
      <c r="G79" s="8">
        <f>SUM(Table325[[#This Row],[65]:[90]])</f>
        <v>2169</v>
      </c>
      <c r="H79" s="8">
        <f>SUM(Table325[[#This Row],[85]:[90]])</f>
        <v>223</v>
      </c>
      <c r="I79" s="8">
        <f>SUM(Table325[[#This Row],[0]:[17]])</f>
        <v>2047</v>
      </c>
      <c r="J79" s="8">
        <f>SUM(Table325[[#This Row],[18]:[64]])</f>
        <v>6339</v>
      </c>
      <c r="K79" s="8">
        <f>SUM(Table325[[#This Row],[0]:[4]])</f>
        <v>520</v>
      </c>
      <c r="L79" s="8">
        <f>SUM(Table325[[#This Row],[5]:[15]])</f>
        <v>1300</v>
      </c>
      <c r="M79" s="8">
        <f>SUM(Table325[[#This Row],[16]:[24]])</f>
        <v>1039</v>
      </c>
      <c r="N79" s="8">
        <f>SUM(Table325[[#This Row],[25]:[49]])</f>
        <v>3312</v>
      </c>
      <c r="O79" s="8">
        <f>SUM(Table325[[#This Row],[50]:[64]])</f>
        <v>2215</v>
      </c>
      <c r="P79" s="8">
        <f>SUM(Table325[[#This Row],[65]:[74]])</f>
        <v>1155</v>
      </c>
      <c r="Q79" s="8">
        <f>SUM(Table325[[#This Row],[75]:[84]])</f>
        <v>791</v>
      </c>
      <c r="R79" s="8">
        <f>SUM(Table325[[#This Row],[5]:[9]])</f>
        <v>617</v>
      </c>
      <c r="S79" s="8">
        <f>SUM(Table325[[#This Row],[10]:[14]])</f>
        <v>571</v>
      </c>
      <c r="T79" s="8">
        <f>SUM(Table325[[#This Row],[15]:[19]])</f>
        <v>561</v>
      </c>
      <c r="U79" s="8">
        <f>SUM(Table325[[#This Row],[20]:[24]])</f>
        <v>590</v>
      </c>
      <c r="V79" s="8">
        <f>SUM(Table325[[#This Row],[25]:[29]])</f>
        <v>644</v>
      </c>
      <c r="W79" s="8">
        <f>SUM(Table325[[#This Row],[30]:[34]])</f>
        <v>657</v>
      </c>
      <c r="X79" s="8">
        <f>SUM(Table325[[#This Row],[35]:[39]])</f>
        <v>675</v>
      </c>
      <c r="Y79" s="8">
        <f>SUM(Table325[[#This Row],[40]:[44]])</f>
        <v>719</v>
      </c>
      <c r="Z79" s="8">
        <f>SUM(Table325[[#This Row],[45]:[49]])</f>
        <v>617</v>
      </c>
      <c r="AA79" s="8">
        <f>SUM(Table325[[#This Row],[50]:[54]])</f>
        <v>720</v>
      </c>
      <c r="AB79" s="8">
        <f>SUM(Table325[[#This Row],[55]:[59]])</f>
        <v>788</v>
      </c>
      <c r="AC79" s="8">
        <f>SUM(Table325[[#This Row],[60]:[64]])</f>
        <v>707</v>
      </c>
      <c r="AD79" s="8">
        <f>SUM(Table325[[#This Row],[65]:[69]])</f>
        <v>601</v>
      </c>
      <c r="AE79" s="8">
        <f>SUM(Table325[[#This Row],[70]:[74]])</f>
        <v>554</v>
      </c>
      <c r="AF79" s="8">
        <f>SUM(Table325[[#This Row],[75]:[79]])</f>
        <v>504</v>
      </c>
      <c r="AG79" s="8">
        <f>SUM(Table325[[#This Row],[80]:[84]])</f>
        <v>287</v>
      </c>
      <c r="AH79" s="8">
        <f>SUM(Table325[[#This Row],[85]:[89]])</f>
        <v>168</v>
      </c>
      <c r="AI79" s="8">
        <f>Table325[[#This Row],[90]]</f>
        <v>55</v>
      </c>
      <c r="AJ79" s="8">
        <v>100</v>
      </c>
      <c r="AK79" s="8">
        <v>106</v>
      </c>
      <c r="AL79" s="8">
        <v>105</v>
      </c>
      <c r="AM79" s="8">
        <v>98</v>
      </c>
      <c r="AN79" s="8">
        <v>111</v>
      </c>
      <c r="AO79" s="8">
        <v>126</v>
      </c>
      <c r="AP79" s="8">
        <v>110</v>
      </c>
      <c r="AQ79" s="8">
        <v>114</v>
      </c>
      <c r="AR79" s="8">
        <v>125</v>
      </c>
      <c r="AS79" s="8">
        <v>142</v>
      </c>
      <c r="AT79" s="8">
        <v>110</v>
      </c>
      <c r="AU79" s="8">
        <v>95</v>
      </c>
      <c r="AV79" s="8">
        <v>133</v>
      </c>
      <c r="AW79" s="8">
        <v>125</v>
      </c>
      <c r="AX79" s="8">
        <v>108</v>
      </c>
      <c r="AY79" s="8">
        <v>112</v>
      </c>
      <c r="AZ79" s="8">
        <v>107</v>
      </c>
      <c r="BA79" s="8">
        <v>120</v>
      </c>
      <c r="BB79" s="8">
        <v>118</v>
      </c>
      <c r="BC79" s="8">
        <v>104</v>
      </c>
      <c r="BD79" s="8">
        <v>132</v>
      </c>
      <c r="BE79" s="8">
        <v>150</v>
      </c>
      <c r="BF79" s="8">
        <v>121</v>
      </c>
      <c r="BG79" s="8">
        <v>97</v>
      </c>
      <c r="BH79" s="8">
        <v>90</v>
      </c>
      <c r="BI79" s="8">
        <v>117</v>
      </c>
      <c r="BJ79" s="8">
        <v>123</v>
      </c>
      <c r="BK79" s="8">
        <v>130</v>
      </c>
      <c r="BL79" s="8">
        <v>140</v>
      </c>
      <c r="BM79" s="8">
        <v>134</v>
      </c>
      <c r="BN79" s="8">
        <v>112</v>
      </c>
      <c r="BO79" s="8">
        <v>127</v>
      </c>
      <c r="BP79" s="8">
        <v>117</v>
      </c>
      <c r="BQ79" s="8">
        <v>160</v>
      </c>
      <c r="BR79" s="8">
        <v>141</v>
      </c>
      <c r="BS79" s="8">
        <v>114</v>
      </c>
      <c r="BT79" s="8">
        <v>150</v>
      </c>
      <c r="BU79" s="8">
        <v>149</v>
      </c>
      <c r="BV79" s="8">
        <v>133</v>
      </c>
      <c r="BW79" s="8">
        <v>129</v>
      </c>
      <c r="BX79" s="8">
        <v>156</v>
      </c>
      <c r="BY79" s="8">
        <v>137</v>
      </c>
      <c r="BZ79" s="8">
        <v>149</v>
      </c>
      <c r="CA79" s="8">
        <v>134</v>
      </c>
      <c r="CB79" s="8">
        <v>143</v>
      </c>
      <c r="CC79" s="8">
        <v>131</v>
      </c>
      <c r="CD79" s="8">
        <v>108</v>
      </c>
      <c r="CE79" s="8">
        <v>105</v>
      </c>
      <c r="CF79" s="8">
        <v>156</v>
      </c>
      <c r="CG79" s="8">
        <v>117</v>
      </c>
      <c r="CH79" s="8">
        <v>107</v>
      </c>
      <c r="CI79" s="8">
        <v>133</v>
      </c>
      <c r="CJ79" s="8">
        <v>153</v>
      </c>
      <c r="CK79" s="8">
        <v>179</v>
      </c>
      <c r="CL79" s="8">
        <v>148</v>
      </c>
      <c r="CM79" s="8">
        <v>159</v>
      </c>
      <c r="CN79" s="8">
        <v>160</v>
      </c>
      <c r="CO79" s="8">
        <v>154</v>
      </c>
      <c r="CP79" s="8">
        <v>153</v>
      </c>
      <c r="CQ79" s="8">
        <v>162</v>
      </c>
      <c r="CR79" s="8">
        <v>153</v>
      </c>
      <c r="CS79" s="8">
        <v>146</v>
      </c>
      <c r="CT79" s="8">
        <v>125</v>
      </c>
      <c r="CU79" s="8">
        <v>143</v>
      </c>
      <c r="CV79" s="8">
        <v>140</v>
      </c>
      <c r="CW79" s="8">
        <v>133</v>
      </c>
      <c r="CX79" s="8">
        <v>106</v>
      </c>
      <c r="CY79" s="8">
        <v>119</v>
      </c>
      <c r="CZ79" s="8">
        <v>118</v>
      </c>
      <c r="DA79" s="8">
        <v>125</v>
      </c>
      <c r="DB79" s="8">
        <v>111</v>
      </c>
      <c r="DC79" s="8">
        <v>110</v>
      </c>
      <c r="DD79" s="8">
        <v>107</v>
      </c>
      <c r="DE79" s="8">
        <v>117</v>
      </c>
      <c r="DF79" s="8">
        <v>109</v>
      </c>
      <c r="DG79" s="8">
        <v>105</v>
      </c>
      <c r="DH79" s="8">
        <v>128</v>
      </c>
      <c r="DI79" s="8">
        <v>119</v>
      </c>
      <c r="DJ79" s="8">
        <v>76</v>
      </c>
      <c r="DK79" s="8">
        <v>76</v>
      </c>
      <c r="DL79" s="8">
        <v>76</v>
      </c>
      <c r="DM79" s="8">
        <v>72</v>
      </c>
      <c r="DN79" s="8">
        <v>53</v>
      </c>
      <c r="DO79" s="8">
        <v>50</v>
      </c>
      <c r="DP79" s="8">
        <v>36</v>
      </c>
      <c r="DQ79" s="8">
        <v>50</v>
      </c>
      <c r="DR79" s="8">
        <v>32</v>
      </c>
      <c r="DS79" s="8">
        <v>33</v>
      </c>
      <c r="DT79" s="8">
        <v>28</v>
      </c>
      <c r="DU79" s="8">
        <v>25</v>
      </c>
      <c r="DV79" s="8">
        <v>55</v>
      </c>
      <c r="DW79" s="8">
        <f t="shared" si="4"/>
        <v>6566</v>
      </c>
      <c r="DX79" s="8">
        <f t="shared" si="5"/>
        <v>812</v>
      </c>
      <c r="DY79" s="8">
        <f t="shared" si="6"/>
        <v>3312</v>
      </c>
      <c r="DZ79" s="8">
        <f t="shared" si="7"/>
        <v>2215</v>
      </c>
    </row>
    <row r="80" spans="1:130" x14ac:dyDescent="0.2">
      <c r="A80" t="s">
        <v>210</v>
      </c>
      <c r="B80" t="s">
        <v>286</v>
      </c>
      <c r="C80" t="s">
        <v>184</v>
      </c>
      <c r="D80" s="8">
        <f>SUM(Table325[[#This Row],[0]:[90]])</f>
        <v>11655</v>
      </c>
      <c r="E80" s="8">
        <f>SUM(Table325[[#This Row],[0]:[15]])</f>
        <v>1938</v>
      </c>
      <c r="F80" s="8">
        <f>SUM(Table325[[#This Row],[16]:[64]])</f>
        <v>7030</v>
      </c>
      <c r="G80" s="8">
        <f>SUM(Table325[[#This Row],[65]:[90]])</f>
        <v>2687</v>
      </c>
      <c r="H80" s="8">
        <f>SUM(Table325[[#This Row],[85]:[90]])</f>
        <v>370</v>
      </c>
      <c r="I80" s="8">
        <f>SUM(Table325[[#This Row],[0]:[17]])</f>
        <v>2201</v>
      </c>
      <c r="J80" s="8">
        <f>SUM(Table325[[#This Row],[18]:[64]])</f>
        <v>6767</v>
      </c>
      <c r="K80" s="8">
        <f>SUM(Table325[[#This Row],[0]:[4]])</f>
        <v>478</v>
      </c>
      <c r="L80" s="8">
        <f>SUM(Table325[[#This Row],[5]:[15]])</f>
        <v>1460</v>
      </c>
      <c r="M80" s="8">
        <f>SUM(Table325[[#This Row],[16]:[24]])</f>
        <v>1098</v>
      </c>
      <c r="N80" s="8">
        <f>SUM(Table325[[#This Row],[25]:[49]])</f>
        <v>3346</v>
      </c>
      <c r="O80" s="8">
        <f>SUM(Table325[[#This Row],[50]:[64]])</f>
        <v>2586</v>
      </c>
      <c r="P80" s="8">
        <f>SUM(Table325[[#This Row],[65]:[74]])</f>
        <v>1485</v>
      </c>
      <c r="Q80" s="8">
        <f>SUM(Table325[[#This Row],[75]:[84]])</f>
        <v>832</v>
      </c>
      <c r="R80" s="8">
        <f>SUM(Table325[[#This Row],[5]:[9]])</f>
        <v>614</v>
      </c>
      <c r="S80" s="8">
        <f>SUM(Table325[[#This Row],[10]:[14]])</f>
        <v>700</v>
      </c>
      <c r="T80" s="8">
        <f>SUM(Table325[[#This Row],[15]:[19]])</f>
        <v>683</v>
      </c>
      <c r="U80" s="8">
        <f>SUM(Table325[[#This Row],[20]:[24]])</f>
        <v>561</v>
      </c>
      <c r="V80" s="8">
        <f>SUM(Table325[[#This Row],[25]:[29]])</f>
        <v>498</v>
      </c>
      <c r="W80" s="8">
        <f>SUM(Table325[[#This Row],[30]:[34]])</f>
        <v>656</v>
      </c>
      <c r="X80" s="8">
        <f>SUM(Table325[[#This Row],[35]:[39]])</f>
        <v>743</v>
      </c>
      <c r="Y80" s="8">
        <f>SUM(Table325[[#This Row],[40]:[44]])</f>
        <v>799</v>
      </c>
      <c r="Z80" s="8">
        <f>SUM(Table325[[#This Row],[45]:[49]])</f>
        <v>650</v>
      </c>
      <c r="AA80" s="8">
        <f>SUM(Table325[[#This Row],[50]:[54]])</f>
        <v>808</v>
      </c>
      <c r="AB80" s="8">
        <f>SUM(Table325[[#This Row],[55]:[59]])</f>
        <v>832</v>
      </c>
      <c r="AC80" s="8">
        <f>SUM(Table325[[#This Row],[60]:[64]])</f>
        <v>946</v>
      </c>
      <c r="AD80" s="8">
        <f>SUM(Table325[[#This Row],[65]:[69]])</f>
        <v>867</v>
      </c>
      <c r="AE80" s="8">
        <f>SUM(Table325[[#This Row],[70]:[74]])</f>
        <v>618</v>
      </c>
      <c r="AF80" s="8">
        <f>SUM(Table325[[#This Row],[75]:[79]])</f>
        <v>510</v>
      </c>
      <c r="AG80" s="8">
        <f>SUM(Table325[[#This Row],[80]:[84]])</f>
        <v>322</v>
      </c>
      <c r="AH80" s="8">
        <f>SUM(Table325[[#This Row],[85]:[89]])</f>
        <v>237</v>
      </c>
      <c r="AI80" s="8">
        <f>Table325[[#This Row],[90]]</f>
        <v>133</v>
      </c>
      <c r="AJ80" s="8">
        <v>96</v>
      </c>
      <c r="AK80" s="8">
        <v>89</v>
      </c>
      <c r="AL80" s="8">
        <v>97</v>
      </c>
      <c r="AM80" s="8">
        <v>106</v>
      </c>
      <c r="AN80" s="8">
        <v>90</v>
      </c>
      <c r="AO80" s="8">
        <v>111</v>
      </c>
      <c r="AP80" s="8">
        <v>105</v>
      </c>
      <c r="AQ80" s="8">
        <v>115</v>
      </c>
      <c r="AR80" s="8">
        <v>153</v>
      </c>
      <c r="AS80" s="8">
        <v>130</v>
      </c>
      <c r="AT80" s="8">
        <v>132</v>
      </c>
      <c r="AU80" s="8">
        <v>156</v>
      </c>
      <c r="AV80" s="8">
        <v>132</v>
      </c>
      <c r="AW80" s="8">
        <v>158</v>
      </c>
      <c r="AX80" s="8">
        <v>122</v>
      </c>
      <c r="AY80" s="8">
        <v>146</v>
      </c>
      <c r="AZ80" s="8">
        <v>139</v>
      </c>
      <c r="BA80" s="8">
        <v>124</v>
      </c>
      <c r="BB80" s="8">
        <v>144</v>
      </c>
      <c r="BC80" s="8">
        <v>130</v>
      </c>
      <c r="BD80" s="8">
        <v>138</v>
      </c>
      <c r="BE80" s="8">
        <v>129</v>
      </c>
      <c r="BF80" s="8">
        <v>99</v>
      </c>
      <c r="BG80" s="8">
        <v>100</v>
      </c>
      <c r="BH80" s="8">
        <v>95</v>
      </c>
      <c r="BI80" s="8">
        <v>103</v>
      </c>
      <c r="BJ80" s="8">
        <v>95</v>
      </c>
      <c r="BK80" s="8">
        <v>93</v>
      </c>
      <c r="BL80" s="8">
        <v>99</v>
      </c>
      <c r="BM80" s="8">
        <v>108</v>
      </c>
      <c r="BN80" s="8">
        <v>117</v>
      </c>
      <c r="BO80" s="8">
        <v>140</v>
      </c>
      <c r="BP80" s="8">
        <v>125</v>
      </c>
      <c r="BQ80" s="8">
        <v>135</v>
      </c>
      <c r="BR80" s="8">
        <v>139</v>
      </c>
      <c r="BS80" s="8">
        <v>116</v>
      </c>
      <c r="BT80" s="8">
        <v>142</v>
      </c>
      <c r="BU80" s="8">
        <v>168</v>
      </c>
      <c r="BV80" s="8">
        <v>158</v>
      </c>
      <c r="BW80" s="8">
        <v>159</v>
      </c>
      <c r="BX80" s="8">
        <v>159</v>
      </c>
      <c r="BY80" s="8">
        <v>163</v>
      </c>
      <c r="BZ80" s="8">
        <v>169</v>
      </c>
      <c r="CA80" s="8">
        <v>156</v>
      </c>
      <c r="CB80" s="8">
        <v>152</v>
      </c>
      <c r="CC80" s="8">
        <v>157</v>
      </c>
      <c r="CD80" s="8">
        <v>136</v>
      </c>
      <c r="CE80" s="8">
        <v>126</v>
      </c>
      <c r="CF80" s="8">
        <v>122</v>
      </c>
      <c r="CG80" s="8">
        <v>109</v>
      </c>
      <c r="CH80" s="8">
        <v>146</v>
      </c>
      <c r="CI80" s="8">
        <v>155</v>
      </c>
      <c r="CJ80" s="8">
        <v>174</v>
      </c>
      <c r="CK80" s="8">
        <v>167</v>
      </c>
      <c r="CL80" s="8">
        <v>166</v>
      </c>
      <c r="CM80" s="8">
        <v>161</v>
      </c>
      <c r="CN80" s="8">
        <v>177</v>
      </c>
      <c r="CO80" s="8">
        <v>158</v>
      </c>
      <c r="CP80" s="8">
        <v>172</v>
      </c>
      <c r="CQ80" s="8">
        <v>164</v>
      </c>
      <c r="CR80" s="8">
        <v>202</v>
      </c>
      <c r="CS80" s="8">
        <v>182</v>
      </c>
      <c r="CT80" s="8">
        <v>191</v>
      </c>
      <c r="CU80" s="8">
        <v>201</v>
      </c>
      <c r="CV80" s="8">
        <v>170</v>
      </c>
      <c r="CW80" s="8">
        <v>196</v>
      </c>
      <c r="CX80" s="8">
        <v>186</v>
      </c>
      <c r="CY80" s="8">
        <v>174</v>
      </c>
      <c r="CZ80" s="8">
        <v>158</v>
      </c>
      <c r="DA80" s="8">
        <v>153</v>
      </c>
      <c r="DB80" s="8">
        <v>151</v>
      </c>
      <c r="DC80" s="8">
        <v>147</v>
      </c>
      <c r="DD80" s="8">
        <v>90</v>
      </c>
      <c r="DE80" s="8">
        <v>106</v>
      </c>
      <c r="DF80" s="8">
        <v>124</v>
      </c>
      <c r="DG80" s="8">
        <v>115</v>
      </c>
      <c r="DH80" s="8">
        <v>116</v>
      </c>
      <c r="DI80" s="8">
        <v>112</v>
      </c>
      <c r="DJ80" s="8">
        <v>84</v>
      </c>
      <c r="DK80" s="8">
        <v>83</v>
      </c>
      <c r="DL80" s="8">
        <v>92</v>
      </c>
      <c r="DM80" s="8">
        <v>51</v>
      </c>
      <c r="DN80" s="8">
        <v>62</v>
      </c>
      <c r="DO80" s="8">
        <v>59</v>
      </c>
      <c r="DP80" s="8">
        <v>58</v>
      </c>
      <c r="DQ80" s="8">
        <v>45</v>
      </c>
      <c r="DR80" s="8">
        <v>54</v>
      </c>
      <c r="DS80" s="8">
        <v>48</v>
      </c>
      <c r="DT80" s="8">
        <v>44</v>
      </c>
      <c r="DU80" s="8">
        <v>46</v>
      </c>
      <c r="DV80" s="8">
        <v>133</v>
      </c>
      <c r="DW80" s="8">
        <f t="shared" si="4"/>
        <v>7030</v>
      </c>
      <c r="DX80" s="8">
        <f t="shared" si="5"/>
        <v>835</v>
      </c>
      <c r="DY80" s="8">
        <f t="shared" si="6"/>
        <v>3346</v>
      </c>
      <c r="DZ80" s="8">
        <f t="shared" si="7"/>
        <v>2586</v>
      </c>
    </row>
    <row r="81" spans="1:130" x14ac:dyDescent="0.2">
      <c r="A81" t="s">
        <v>210</v>
      </c>
      <c r="B81" t="s">
        <v>287</v>
      </c>
      <c r="C81" t="s">
        <v>288</v>
      </c>
      <c r="D81" s="8">
        <f>SUM(Table325[[#This Row],[0]:[90]])</f>
        <v>10014</v>
      </c>
      <c r="E81" s="8">
        <f>SUM(Table325[[#This Row],[0]:[15]])</f>
        <v>1623</v>
      </c>
      <c r="F81" s="8">
        <f>SUM(Table325[[#This Row],[16]:[64]])</f>
        <v>5920</v>
      </c>
      <c r="G81" s="8">
        <f>SUM(Table325[[#This Row],[65]:[90]])</f>
        <v>2471</v>
      </c>
      <c r="H81" s="8">
        <f>SUM(Table325[[#This Row],[85]:[90]])</f>
        <v>310</v>
      </c>
      <c r="I81" s="8">
        <f>SUM(Table325[[#This Row],[0]:[17]])</f>
        <v>1858</v>
      </c>
      <c r="J81" s="8">
        <f>SUM(Table325[[#This Row],[18]:[64]])</f>
        <v>5685</v>
      </c>
      <c r="K81" s="8">
        <f>SUM(Table325[[#This Row],[0]:[4]])</f>
        <v>446</v>
      </c>
      <c r="L81" s="8">
        <f>SUM(Table325[[#This Row],[5]:[15]])</f>
        <v>1177</v>
      </c>
      <c r="M81" s="8">
        <f>SUM(Table325[[#This Row],[16]:[24]])</f>
        <v>910</v>
      </c>
      <c r="N81" s="8">
        <f>SUM(Table325[[#This Row],[25]:[49]])</f>
        <v>2719</v>
      </c>
      <c r="O81" s="8">
        <f>SUM(Table325[[#This Row],[50]:[64]])</f>
        <v>2291</v>
      </c>
      <c r="P81" s="8">
        <f>SUM(Table325[[#This Row],[65]:[74]])</f>
        <v>1194</v>
      </c>
      <c r="Q81" s="8">
        <f>SUM(Table325[[#This Row],[75]:[84]])</f>
        <v>967</v>
      </c>
      <c r="R81" s="8">
        <f>SUM(Table325[[#This Row],[5]:[9]])</f>
        <v>483</v>
      </c>
      <c r="S81" s="8">
        <f>SUM(Table325[[#This Row],[10]:[14]])</f>
        <v>582</v>
      </c>
      <c r="T81" s="8">
        <f>SUM(Table325[[#This Row],[15]:[19]])</f>
        <v>567</v>
      </c>
      <c r="U81" s="8">
        <f>SUM(Table325[[#This Row],[20]:[24]])</f>
        <v>455</v>
      </c>
      <c r="V81" s="8">
        <f>SUM(Table325[[#This Row],[25]:[29]])</f>
        <v>441</v>
      </c>
      <c r="W81" s="8">
        <f>SUM(Table325[[#This Row],[30]:[34]])</f>
        <v>526</v>
      </c>
      <c r="X81" s="8">
        <f>SUM(Table325[[#This Row],[35]:[39]])</f>
        <v>602</v>
      </c>
      <c r="Y81" s="8">
        <f>SUM(Table325[[#This Row],[40]:[44]])</f>
        <v>611</v>
      </c>
      <c r="Z81" s="8">
        <f>SUM(Table325[[#This Row],[45]:[49]])</f>
        <v>539</v>
      </c>
      <c r="AA81" s="8">
        <f>SUM(Table325[[#This Row],[50]:[54]])</f>
        <v>771</v>
      </c>
      <c r="AB81" s="8">
        <f>SUM(Table325[[#This Row],[55]:[59]])</f>
        <v>811</v>
      </c>
      <c r="AC81" s="8">
        <f>SUM(Table325[[#This Row],[60]:[64]])</f>
        <v>709</v>
      </c>
      <c r="AD81" s="8">
        <f>SUM(Table325[[#This Row],[65]:[69]])</f>
        <v>604</v>
      </c>
      <c r="AE81" s="8">
        <f>SUM(Table325[[#This Row],[70]:[74]])</f>
        <v>590</v>
      </c>
      <c r="AF81" s="8">
        <f>SUM(Table325[[#This Row],[75]:[79]])</f>
        <v>587</v>
      </c>
      <c r="AG81" s="8">
        <f>SUM(Table325[[#This Row],[80]:[84]])</f>
        <v>380</v>
      </c>
      <c r="AH81" s="8">
        <f>SUM(Table325[[#This Row],[85]:[89]])</f>
        <v>216</v>
      </c>
      <c r="AI81" s="8">
        <f>Table325[[#This Row],[90]]</f>
        <v>94</v>
      </c>
      <c r="AJ81" s="8">
        <v>79</v>
      </c>
      <c r="AK81" s="8">
        <v>91</v>
      </c>
      <c r="AL81" s="8">
        <v>82</v>
      </c>
      <c r="AM81" s="8">
        <v>97</v>
      </c>
      <c r="AN81" s="8">
        <v>97</v>
      </c>
      <c r="AO81" s="8">
        <v>87</v>
      </c>
      <c r="AP81" s="8">
        <v>95</v>
      </c>
      <c r="AQ81" s="8">
        <v>95</v>
      </c>
      <c r="AR81" s="8">
        <v>106</v>
      </c>
      <c r="AS81" s="8">
        <v>100</v>
      </c>
      <c r="AT81" s="8">
        <v>121</v>
      </c>
      <c r="AU81" s="8">
        <v>119</v>
      </c>
      <c r="AV81" s="8">
        <v>116</v>
      </c>
      <c r="AW81" s="8">
        <v>116</v>
      </c>
      <c r="AX81" s="8">
        <v>110</v>
      </c>
      <c r="AY81" s="8">
        <v>112</v>
      </c>
      <c r="AZ81" s="8">
        <v>123</v>
      </c>
      <c r="BA81" s="8">
        <v>112</v>
      </c>
      <c r="BB81" s="8">
        <v>110</v>
      </c>
      <c r="BC81" s="8">
        <v>110</v>
      </c>
      <c r="BD81" s="8">
        <v>111</v>
      </c>
      <c r="BE81" s="8">
        <v>117</v>
      </c>
      <c r="BF81" s="8">
        <v>79</v>
      </c>
      <c r="BG81" s="8">
        <v>79</v>
      </c>
      <c r="BH81" s="8">
        <v>69</v>
      </c>
      <c r="BI81" s="8">
        <v>80</v>
      </c>
      <c r="BJ81" s="8">
        <v>76</v>
      </c>
      <c r="BK81" s="8">
        <v>80</v>
      </c>
      <c r="BL81" s="8">
        <v>113</v>
      </c>
      <c r="BM81" s="8">
        <v>92</v>
      </c>
      <c r="BN81" s="8">
        <v>99</v>
      </c>
      <c r="BO81" s="8">
        <v>103</v>
      </c>
      <c r="BP81" s="8">
        <v>106</v>
      </c>
      <c r="BQ81" s="8">
        <v>119</v>
      </c>
      <c r="BR81" s="8">
        <v>99</v>
      </c>
      <c r="BS81" s="8">
        <v>111</v>
      </c>
      <c r="BT81" s="8">
        <v>113</v>
      </c>
      <c r="BU81" s="8">
        <v>120</v>
      </c>
      <c r="BV81" s="8">
        <v>133</v>
      </c>
      <c r="BW81" s="8">
        <v>125</v>
      </c>
      <c r="BX81" s="8">
        <v>119</v>
      </c>
      <c r="BY81" s="8">
        <v>116</v>
      </c>
      <c r="BZ81" s="8">
        <v>129</v>
      </c>
      <c r="CA81" s="8">
        <v>124</v>
      </c>
      <c r="CB81" s="8">
        <v>123</v>
      </c>
      <c r="CC81" s="8">
        <v>126</v>
      </c>
      <c r="CD81" s="8">
        <v>98</v>
      </c>
      <c r="CE81" s="8">
        <v>116</v>
      </c>
      <c r="CF81" s="8">
        <v>99</v>
      </c>
      <c r="CG81" s="8">
        <v>100</v>
      </c>
      <c r="CH81" s="8">
        <v>151</v>
      </c>
      <c r="CI81" s="8">
        <v>152</v>
      </c>
      <c r="CJ81" s="8">
        <v>168</v>
      </c>
      <c r="CK81" s="8">
        <v>159</v>
      </c>
      <c r="CL81" s="8">
        <v>141</v>
      </c>
      <c r="CM81" s="8">
        <v>158</v>
      </c>
      <c r="CN81" s="8">
        <v>148</v>
      </c>
      <c r="CO81" s="8">
        <v>163</v>
      </c>
      <c r="CP81" s="8">
        <v>173</v>
      </c>
      <c r="CQ81" s="8">
        <v>169</v>
      </c>
      <c r="CR81" s="8">
        <v>140</v>
      </c>
      <c r="CS81" s="8">
        <v>151</v>
      </c>
      <c r="CT81" s="8">
        <v>136</v>
      </c>
      <c r="CU81" s="8">
        <v>139</v>
      </c>
      <c r="CV81" s="8">
        <v>143</v>
      </c>
      <c r="CW81" s="8">
        <v>118</v>
      </c>
      <c r="CX81" s="8">
        <v>129</v>
      </c>
      <c r="CY81" s="8">
        <v>102</v>
      </c>
      <c r="CZ81" s="8">
        <v>139</v>
      </c>
      <c r="DA81" s="8">
        <v>116</v>
      </c>
      <c r="DB81" s="8">
        <v>102</v>
      </c>
      <c r="DC81" s="8">
        <v>134</v>
      </c>
      <c r="DD81" s="8">
        <v>120</v>
      </c>
      <c r="DE81" s="8">
        <v>104</v>
      </c>
      <c r="DF81" s="8">
        <v>130</v>
      </c>
      <c r="DG81" s="8">
        <v>107</v>
      </c>
      <c r="DH81" s="8">
        <v>133</v>
      </c>
      <c r="DI81" s="8">
        <v>135</v>
      </c>
      <c r="DJ81" s="8">
        <v>107</v>
      </c>
      <c r="DK81" s="8">
        <v>105</v>
      </c>
      <c r="DL81" s="8">
        <v>105</v>
      </c>
      <c r="DM81" s="8">
        <v>90</v>
      </c>
      <c r="DN81" s="8">
        <v>75</v>
      </c>
      <c r="DO81" s="8">
        <v>67</v>
      </c>
      <c r="DP81" s="8">
        <v>43</v>
      </c>
      <c r="DQ81" s="8">
        <v>56</v>
      </c>
      <c r="DR81" s="8">
        <v>53</v>
      </c>
      <c r="DS81" s="8">
        <v>43</v>
      </c>
      <c r="DT81" s="8">
        <v>35</v>
      </c>
      <c r="DU81" s="8">
        <v>29</v>
      </c>
      <c r="DV81" s="8">
        <v>94</v>
      </c>
      <c r="DW81" s="8">
        <f t="shared" si="4"/>
        <v>5920</v>
      </c>
      <c r="DX81" s="8">
        <f t="shared" si="5"/>
        <v>675</v>
      </c>
      <c r="DY81" s="8">
        <f t="shared" si="6"/>
        <v>2719</v>
      </c>
      <c r="DZ81" s="8">
        <f t="shared" si="7"/>
        <v>2291</v>
      </c>
    </row>
    <row r="82" spans="1:130" x14ac:dyDescent="0.2">
      <c r="A82" t="s">
        <v>210</v>
      </c>
      <c r="B82" t="s">
        <v>289</v>
      </c>
      <c r="C82" t="s">
        <v>290</v>
      </c>
      <c r="D82" s="8">
        <f>SUM(Table325[[#This Row],[0]:[90]])</f>
        <v>17454</v>
      </c>
      <c r="E82" s="8">
        <f>SUM(Table325[[#This Row],[0]:[15]])</f>
        <v>3134</v>
      </c>
      <c r="F82" s="8">
        <f>SUM(Table325[[#This Row],[16]:[64]])</f>
        <v>10651</v>
      </c>
      <c r="G82" s="8">
        <f>SUM(Table325[[#This Row],[65]:[90]])</f>
        <v>3669</v>
      </c>
      <c r="H82" s="8">
        <f>SUM(Table325[[#This Row],[85]:[90]])</f>
        <v>401</v>
      </c>
      <c r="I82" s="8">
        <f>SUM(Table325[[#This Row],[0]:[17]])</f>
        <v>3560</v>
      </c>
      <c r="J82" s="8">
        <f>SUM(Table325[[#This Row],[18]:[64]])</f>
        <v>10225</v>
      </c>
      <c r="K82" s="8">
        <f>SUM(Table325[[#This Row],[0]:[4]])</f>
        <v>967</v>
      </c>
      <c r="L82" s="8">
        <f>SUM(Table325[[#This Row],[5]:[15]])</f>
        <v>2167</v>
      </c>
      <c r="M82" s="8">
        <f>SUM(Table325[[#This Row],[16]:[24]])</f>
        <v>1825</v>
      </c>
      <c r="N82" s="8">
        <f>SUM(Table325[[#This Row],[25]:[49]])</f>
        <v>5197</v>
      </c>
      <c r="O82" s="8">
        <f>SUM(Table325[[#This Row],[50]:[64]])</f>
        <v>3629</v>
      </c>
      <c r="P82" s="8">
        <f>SUM(Table325[[#This Row],[65]:[74]])</f>
        <v>2026</v>
      </c>
      <c r="Q82" s="8">
        <f>SUM(Table325[[#This Row],[75]:[84]])</f>
        <v>1242</v>
      </c>
      <c r="R82" s="8">
        <f>SUM(Table325[[#This Row],[5]:[9]])</f>
        <v>954</v>
      </c>
      <c r="S82" s="8">
        <f>SUM(Table325[[#This Row],[10]:[14]])</f>
        <v>1027</v>
      </c>
      <c r="T82" s="8">
        <f>SUM(Table325[[#This Row],[15]:[19]])</f>
        <v>1005</v>
      </c>
      <c r="U82" s="8">
        <f>SUM(Table325[[#This Row],[20]:[24]])</f>
        <v>1006</v>
      </c>
      <c r="V82" s="8">
        <f>SUM(Table325[[#This Row],[25]:[29]])</f>
        <v>990</v>
      </c>
      <c r="W82" s="8">
        <f>SUM(Table325[[#This Row],[30]:[34]])</f>
        <v>1128</v>
      </c>
      <c r="X82" s="8">
        <f>SUM(Table325[[#This Row],[35]:[39]])</f>
        <v>1131</v>
      </c>
      <c r="Y82" s="8">
        <f>SUM(Table325[[#This Row],[40]:[44]])</f>
        <v>1032</v>
      </c>
      <c r="Z82" s="8">
        <f>SUM(Table325[[#This Row],[45]:[49]])</f>
        <v>916</v>
      </c>
      <c r="AA82" s="8">
        <f>SUM(Table325[[#This Row],[50]:[54]])</f>
        <v>1147</v>
      </c>
      <c r="AB82" s="8">
        <f>SUM(Table325[[#This Row],[55]:[59]])</f>
        <v>1295</v>
      </c>
      <c r="AC82" s="8">
        <f>SUM(Table325[[#This Row],[60]:[64]])</f>
        <v>1187</v>
      </c>
      <c r="AD82" s="8">
        <f>SUM(Table325[[#This Row],[65]:[69]])</f>
        <v>1084</v>
      </c>
      <c r="AE82" s="8">
        <f>SUM(Table325[[#This Row],[70]:[74]])</f>
        <v>942</v>
      </c>
      <c r="AF82" s="8">
        <f>SUM(Table325[[#This Row],[75]:[79]])</f>
        <v>837</v>
      </c>
      <c r="AG82" s="8">
        <f>SUM(Table325[[#This Row],[80]:[84]])</f>
        <v>405</v>
      </c>
      <c r="AH82" s="8">
        <f>SUM(Table325[[#This Row],[85]:[89]])</f>
        <v>249</v>
      </c>
      <c r="AI82" s="8">
        <f>Table325[[#This Row],[90]]</f>
        <v>152</v>
      </c>
      <c r="AJ82" s="8">
        <v>202</v>
      </c>
      <c r="AK82" s="8">
        <v>188</v>
      </c>
      <c r="AL82" s="8">
        <v>189</v>
      </c>
      <c r="AM82" s="8">
        <v>181</v>
      </c>
      <c r="AN82" s="8">
        <v>207</v>
      </c>
      <c r="AO82" s="8">
        <v>164</v>
      </c>
      <c r="AP82" s="8">
        <v>203</v>
      </c>
      <c r="AQ82" s="8">
        <v>202</v>
      </c>
      <c r="AR82" s="8">
        <v>201</v>
      </c>
      <c r="AS82" s="8">
        <v>184</v>
      </c>
      <c r="AT82" s="8">
        <v>216</v>
      </c>
      <c r="AU82" s="8">
        <v>196</v>
      </c>
      <c r="AV82" s="8">
        <v>219</v>
      </c>
      <c r="AW82" s="8">
        <v>204</v>
      </c>
      <c r="AX82" s="8">
        <v>192</v>
      </c>
      <c r="AY82" s="8">
        <v>186</v>
      </c>
      <c r="AZ82" s="8">
        <v>226</v>
      </c>
      <c r="BA82" s="8">
        <v>200</v>
      </c>
      <c r="BB82" s="8">
        <v>199</v>
      </c>
      <c r="BC82" s="8">
        <v>194</v>
      </c>
      <c r="BD82" s="8">
        <v>252</v>
      </c>
      <c r="BE82" s="8">
        <v>224</v>
      </c>
      <c r="BF82" s="8">
        <v>203</v>
      </c>
      <c r="BG82" s="8">
        <v>175</v>
      </c>
      <c r="BH82" s="8">
        <v>152</v>
      </c>
      <c r="BI82" s="8">
        <v>206</v>
      </c>
      <c r="BJ82" s="8">
        <v>205</v>
      </c>
      <c r="BK82" s="8">
        <v>186</v>
      </c>
      <c r="BL82" s="8">
        <v>178</v>
      </c>
      <c r="BM82" s="8">
        <v>215</v>
      </c>
      <c r="BN82" s="8">
        <v>223</v>
      </c>
      <c r="BO82" s="8">
        <v>217</v>
      </c>
      <c r="BP82" s="8">
        <v>222</v>
      </c>
      <c r="BQ82" s="8">
        <v>245</v>
      </c>
      <c r="BR82" s="8">
        <v>221</v>
      </c>
      <c r="BS82" s="8">
        <v>234</v>
      </c>
      <c r="BT82" s="8">
        <v>232</v>
      </c>
      <c r="BU82" s="8">
        <v>208</v>
      </c>
      <c r="BV82" s="8">
        <v>234</v>
      </c>
      <c r="BW82" s="8">
        <v>223</v>
      </c>
      <c r="BX82" s="8">
        <v>220</v>
      </c>
      <c r="BY82" s="8">
        <v>214</v>
      </c>
      <c r="BZ82" s="8">
        <v>186</v>
      </c>
      <c r="CA82" s="8">
        <v>203</v>
      </c>
      <c r="CB82" s="8">
        <v>209</v>
      </c>
      <c r="CC82" s="8">
        <v>181</v>
      </c>
      <c r="CD82" s="8">
        <v>178</v>
      </c>
      <c r="CE82" s="8">
        <v>189</v>
      </c>
      <c r="CF82" s="8">
        <v>178</v>
      </c>
      <c r="CG82" s="8">
        <v>190</v>
      </c>
      <c r="CH82" s="8">
        <v>179</v>
      </c>
      <c r="CI82" s="8">
        <v>252</v>
      </c>
      <c r="CJ82" s="8">
        <v>234</v>
      </c>
      <c r="CK82" s="8">
        <v>237</v>
      </c>
      <c r="CL82" s="8">
        <v>245</v>
      </c>
      <c r="CM82" s="8">
        <v>239</v>
      </c>
      <c r="CN82" s="8">
        <v>251</v>
      </c>
      <c r="CO82" s="8">
        <v>274</v>
      </c>
      <c r="CP82" s="8">
        <v>282</v>
      </c>
      <c r="CQ82" s="8">
        <v>249</v>
      </c>
      <c r="CR82" s="8">
        <v>264</v>
      </c>
      <c r="CS82" s="8">
        <v>261</v>
      </c>
      <c r="CT82" s="8">
        <v>246</v>
      </c>
      <c r="CU82" s="8">
        <v>210</v>
      </c>
      <c r="CV82" s="8">
        <v>206</v>
      </c>
      <c r="CW82" s="8">
        <v>250</v>
      </c>
      <c r="CX82" s="8">
        <v>215</v>
      </c>
      <c r="CY82" s="8">
        <v>233</v>
      </c>
      <c r="CZ82" s="8">
        <v>203</v>
      </c>
      <c r="DA82" s="8">
        <v>183</v>
      </c>
      <c r="DB82" s="8">
        <v>202</v>
      </c>
      <c r="DC82" s="8">
        <v>183</v>
      </c>
      <c r="DD82" s="8">
        <v>168</v>
      </c>
      <c r="DE82" s="8">
        <v>194</v>
      </c>
      <c r="DF82" s="8">
        <v>195</v>
      </c>
      <c r="DG82" s="8">
        <v>194</v>
      </c>
      <c r="DH82" s="8">
        <v>168</v>
      </c>
      <c r="DI82" s="8">
        <v>206</v>
      </c>
      <c r="DJ82" s="8">
        <v>143</v>
      </c>
      <c r="DK82" s="8">
        <v>126</v>
      </c>
      <c r="DL82" s="8">
        <v>100</v>
      </c>
      <c r="DM82" s="8">
        <v>83</v>
      </c>
      <c r="DN82" s="8">
        <v>86</v>
      </c>
      <c r="DO82" s="8">
        <v>74</v>
      </c>
      <c r="DP82" s="8">
        <v>62</v>
      </c>
      <c r="DQ82" s="8">
        <v>55</v>
      </c>
      <c r="DR82" s="8">
        <v>50</v>
      </c>
      <c r="DS82" s="8">
        <v>52</v>
      </c>
      <c r="DT82" s="8">
        <v>47</v>
      </c>
      <c r="DU82" s="8">
        <v>45</v>
      </c>
      <c r="DV82" s="8">
        <v>152</v>
      </c>
      <c r="DW82" s="8">
        <f t="shared" si="4"/>
        <v>10651</v>
      </c>
      <c r="DX82" s="8">
        <f t="shared" si="5"/>
        <v>1399</v>
      </c>
      <c r="DY82" s="8">
        <f t="shared" si="6"/>
        <v>5197</v>
      </c>
      <c r="DZ82" s="8">
        <f t="shared" si="7"/>
        <v>3629</v>
      </c>
    </row>
    <row r="83" spans="1:130" x14ac:dyDescent="0.2">
      <c r="A83" t="s">
        <v>210</v>
      </c>
      <c r="B83" t="s">
        <v>291</v>
      </c>
      <c r="C83" t="s">
        <v>188</v>
      </c>
      <c r="D83" s="8">
        <f>SUM(Table325[[#This Row],[0]:[90]])</f>
        <v>11877</v>
      </c>
      <c r="E83" s="8">
        <f>SUM(Table325[[#This Row],[0]:[15]])</f>
        <v>1993</v>
      </c>
      <c r="F83" s="8">
        <f>SUM(Table325[[#This Row],[16]:[64]])</f>
        <v>7336</v>
      </c>
      <c r="G83" s="8">
        <f>SUM(Table325[[#This Row],[65]:[90]])</f>
        <v>2548</v>
      </c>
      <c r="H83" s="8">
        <f>SUM(Table325[[#This Row],[85]:[90]])</f>
        <v>240</v>
      </c>
      <c r="I83" s="8">
        <f>SUM(Table325[[#This Row],[0]:[17]])</f>
        <v>2285</v>
      </c>
      <c r="J83" s="8">
        <f>SUM(Table325[[#This Row],[18]:[64]])</f>
        <v>7044</v>
      </c>
      <c r="K83" s="8">
        <f>SUM(Table325[[#This Row],[0]:[4]])</f>
        <v>571</v>
      </c>
      <c r="L83" s="8">
        <f>SUM(Table325[[#This Row],[5]:[15]])</f>
        <v>1422</v>
      </c>
      <c r="M83" s="8">
        <f>SUM(Table325[[#This Row],[16]:[24]])</f>
        <v>1296</v>
      </c>
      <c r="N83" s="8">
        <f>SUM(Table325[[#This Row],[25]:[49]])</f>
        <v>3590</v>
      </c>
      <c r="O83" s="8">
        <f>SUM(Table325[[#This Row],[50]:[64]])</f>
        <v>2450</v>
      </c>
      <c r="P83" s="8">
        <f>SUM(Table325[[#This Row],[65]:[74]])</f>
        <v>1408</v>
      </c>
      <c r="Q83" s="8">
        <f>SUM(Table325[[#This Row],[75]:[84]])</f>
        <v>900</v>
      </c>
      <c r="R83" s="8">
        <f>SUM(Table325[[#This Row],[5]:[9]])</f>
        <v>588</v>
      </c>
      <c r="S83" s="8">
        <f>SUM(Table325[[#This Row],[10]:[14]])</f>
        <v>691</v>
      </c>
      <c r="T83" s="8">
        <f>SUM(Table325[[#This Row],[15]:[19]])</f>
        <v>697</v>
      </c>
      <c r="U83" s="8">
        <f>SUM(Table325[[#This Row],[20]:[24]])</f>
        <v>742</v>
      </c>
      <c r="V83" s="8">
        <f>SUM(Table325[[#This Row],[25]:[29]])</f>
        <v>675</v>
      </c>
      <c r="W83" s="8">
        <f>SUM(Table325[[#This Row],[30]:[34]])</f>
        <v>739</v>
      </c>
      <c r="X83" s="8">
        <f>SUM(Table325[[#This Row],[35]:[39]])</f>
        <v>728</v>
      </c>
      <c r="Y83" s="8">
        <f>SUM(Table325[[#This Row],[40]:[44]])</f>
        <v>768</v>
      </c>
      <c r="Z83" s="8">
        <f>SUM(Table325[[#This Row],[45]:[49]])</f>
        <v>680</v>
      </c>
      <c r="AA83" s="8">
        <f>SUM(Table325[[#This Row],[50]:[54]])</f>
        <v>806</v>
      </c>
      <c r="AB83" s="8">
        <f>SUM(Table325[[#This Row],[55]:[59]])</f>
        <v>851</v>
      </c>
      <c r="AC83" s="8">
        <f>SUM(Table325[[#This Row],[60]:[64]])</f>
        <v>793</v>
      </c>
      <c r="AD83" s="8">
        <f>SUM(Table325[[#This Row],[65]:[69]])</f>
        <v>726</v>
      </c>
      <c r="AE83" s="8">
        <f>SUM(Table325[[#This Row],[70]:[74]])</f>
        <v>682</v>
      </c>
      <c r="AF83" s="8">
        <f>SUM(Table325[[#This Row],[75]:[79]])</f>
        <v>594</v>
      </c>
      <c r="AG83" s="8">
        <f>SUM(Table325[[#This Row],[80]:[84]])</f>
        <v>306</v>
      </c>
      <c r="AH83" s="8">
        <f>SUM(Table325[[#This Row],[85]:[89]])</f>
        <v>161</v>
      </c>
      <c r="AI83" s="8">
        <f>Table325[[#This Row],[90]]</f>
        <v>79</v>
      </c>
      <c r="AJ83" s="8">
        <v>102</v>
      </c>
      <c r="AK83" s="8">
        <v>112</v>
      </c>
      <c r="AL83" s="8">
        <v>133</v>
      </c>
      <c r="AM83" s="8">
        <v>115</v>
      </c>
      <c r="AN83" s="8">
        <v>109</v>
      </c>
      <c r="AO83" s="8">
        <v>118</v>
      </c>
      <c r="AP83" s="8">
        <v>98</v>
      </c>
      <c r="AQ83" s="8">
        <v>113</v>
      </c>
      <c r="AR83" s="8">
        <v>130</v>
      </c>
      <c r="AS83" s="8">
        <v>129</v>
      </c>
      <c r="AT83" s="8">
        <v>118</v>
      </c>
      <c r="AU83" s="8">
        <v>130</v>
      </c>
      <c r="AV83" s="8">
        <v>156</v>
      </c>
      <c r="AW83" s="8">
        <v>153</v>
      </c>
      <c r="AX83" s="8">
        <v>134</v>
      </c>
      <c r="AY83" s="8">
        <v>143</v>
      </c>
      <c r="AZ83" s="8">
        <v>139</v>
      </c>
      <c r="BA83" s="8">
        <v>153</v>
      </c>
      <c r="BB83" s="8">
        <v>135</v>
      </c>
      <c r="BC83" s="8">
        <v>127</v>
      </c>
      <c r="BD83" s="8">
        <v>165</v>
      </c>
      <c r="BE83" s="8">
        <v>176</v>
      </c>
      <c r="BF83" s="8">
        <v>148</v>
      </c>
      <c r="BG83" s="8">
        <v>129</v>
      </c>
      <c r="BH83" s="8">
        <v>124</v>
      </c>
      <c r="BI83" s="8">
        <v>148</v>
      </c>
      <c r="BJ83" s="8">
        <v>121</v>
      </c>
      <c r="BK83" s="8">
        <v>133</v>
      </c>
      <c r="BL83" s="8">
        <v>129</v>
      </c>
      <c r="BM83" s="8">
        <v>144</v>
      </c>
      <c r="BN83" s="8">
        <v>151</v>
      </c>
      <c r="BO83" s="8">
        <v>145</v>
      </c>
      <c r="BP83" s="8">
        <v>147</v>
      </c>
      <c r="BQ83" s="8">
        <v>150</v>
      </c>
      <c r="BR83" s="8">
        <v>146</v>
      </c>
      <c r="BS83" s="8">
        <v>146</v>
      </c>
      <c r="BT83" s="8">
        <v>135</v>
      </c>
      <c r="BU83" s="8">
        <v>127</v>
      </c>
      <c r="BV83" s="8">
        <v>173</v>
      </c>
      <c r="BW83" s="8">
        <v>147</v>
      </c>
      <c r="BX83" s="8">
        <v>147</v>
      </c>
      <c r="BY83" s="8">
        <v>143</v>
      </c>
      <c r="BZ83" s="8">
        <v>162</v>
      </c>
      <c r="CA83" s="8">
        <v>173</v>
      </c>
      <c r="CB83" s="8">
        <v>143</v>
      </c>
      <c r="CC83" s="8">
        <v>136</v>
      </c>
      <c r="CD83" s="8">
        <v>144</v>
      </c>
      <c r="CE83" s="8">
        <v>139</v>
      </c>
      <c r="CF83" s="8">
        <v>120</v>
      </c>
      <c r="CG83" s="8">
        <v>141</v>
      </c>
      <c r="CH83" s="8">
        <v>141</v>
      </c>
      <c r="CI83" s="8">
        <v>166</v>
      </c>
      <c r="CJ83" s="8">
        <v>162</v>
      </c>
      <c r="CK83" s="8">
        <v>175</v>
      </c>
      <c r="CL83" s="8">
        <v>162</v>
      </c>
      <c r="CM83" s="8">
        <v>173</v>
      </c>
      <c r="CN83" s="8">
        <v>168</v>
      </c>
      <c r="CO83" s="8">
        <v>162</v>
      </c>
      <c r="CP83" s="8">
        <v>170</v>
      </c>
      <c r="CQ83" s="8">
        <v>178</v>
      </c>
      <c r="CR83" s="8">
        <v>157</v>
      </c>
      <c r="CS83" s="8">
        <v>168</v>
      </c>
      <c r="CT83" s="8">
        <v>169</v>
      </c>
      <c r="CU83" s="8">
        <v>159</v>
      </c>
      <c r="CV83" s="8">
        <v>140</v>
      </c>
      <c r="CW83" s="8">
        <v>134</v>
      </c>
      <c r="CX83" s="8">
        <v>163</v>
      </c>
      <c r="CY83" s="8">
        <v>148</v>
      </c>
      <c r="CZ83" s="8">
        <v>151</v>
      </c>
      <c r="DA83" s="8">
        <v>130</v>
      </c>
      <c r="DB83" s="8">
        <v>145</v>
      </c>
      <c r="DC83" s="8">
        <v>136</v>
      </c>
      <c r="DD83" s="8">
        <v>132</v>
      </c>
      <c r="DE83" s="8">
        <v>129</v>
      </c>
      <c r="DF83" s="8">
        <v>140</v>
      </c>
      <c r="DG83" s="8">
        <v>135</v>
      </c>
      <c r="DH83" s="8">
        <v>118</v>
      </c>
      <c r="DI83" s="8">
        <v>151</v>
      </c>
      <c r="DJ83" s="8">
        <v>124</v>
      </c>
      <c r="DK83" s="8">
        <v>66</v>
      </c>
      <c r="DL83" s="8">
        <v>69</v>
      </c>
      <c r="DM83" s="8">
        <v>70</v>
      </c>
      <c r="DN83" s="8">
        <v>67</v>
      </c>
      <c r="DO83" s="8">
        <v>48</v>
      </c>
      <c r="DP83" s="8">
        <v>52</v>
      </c>
      <c r="DQ83" s="8">
        <v>37</v>
      </c>
      <c r="DR83" s="8">
        <v>39</v>
      </c>
      <c r="DS83" s="8">
        <v>39</v>
      </c>
      <c r="DT83" s="8">
        <v>22</v>
      </c>
      <c r="DU83" s="8">
        <v>24</v>
      </c>
      <c r="DV83" s="8">
        <v>79</v>
      </c>
      <c r="DW83" s="8">
        <f t="shared" si="4"/>
        <v>7336</v>
      </c>
      <c r="DX83" s="8">
        <f t="shared" si="5"/>
        <v>1004</v>
      </c>
      <c r="DY83" s="8">
        <f t="shared" si="6"/>
        <v>3590</v>
      </c>
      <c r="DZ83" s="8">
        <f t="shared" si="7"/>
        <v>2450</v>
      </c>
    </row>
    <row r="84" spans="1:130" x14ac:dyDescent="0.2">
      <c r="A84" t="s">
        <v>210</v>
      </c>
      <c r="B84" t="s">
        <v>292</v>
      </c>
      <c r="C84" t="s">
        <v>190</v>
      </c>
      <c r="D84" s="8">
        <f>SUM(Table325[[#This Row],[0]:[90]])</f>
        <v>10755</v>
      </c>
      <c r="E84" s="8">
        <f>SUM(Table325[[#This Row],[0]:[15]])</f>
        <v>1744</v>
      </c>
      <c r="F84" s="8">
        <f>SUM(Table325[[#This Row],[16]:[64]])</f>
        <v>6395</v>
      </c>
      <c r="G84" s="8">
        <f>SUM(Table325[[#This Row],[65]:[90]])</f>
        <v>2616</v>
      </c>
      <c r="H84" s="8">
        <f>SUM(Table325[[#This Row],[85]:[90]])</f>
        <v>332</v>
      </c>
      <c r="I84" s="8">
        <f>SUM(Table325[[#This Row],[0]:[17]])</f>
        <v>2002</v>
      </c>
      <c r="J84" s="8">
        <f>SUM(Table325[[#This Row],[18]:[64]])</f>
        <v>6137</v>
      </c>
      <c r="K84" s="8">
        <f>SUM(Table325[[#This Row],[0]:[4]])</f>
        <v>439</v>
      </c>
      <c r="L84" s="8">
        <f>SUM(Table325[[#This Row],[5]:[15]])</f>
        <v>1305</v>
      </c>
      <c r="M84" s="8">
        <f>SUM(Table325[[#This Row],[16]:[24]])</f>
        <v>1024</v>
      </c>
      <c r="N84" s="8">
        <f>SUM(Table325[[#This Row],[25]:[49]])</f>
        <v>3104</v>
      </c>
      <c r="O84" s="8">
        <f>SUM(Table325[[#This Row],[50]:[64]])</f>
        <v>2267</v>
      </c>
      <c r="P84" s="8">
        <f>SUM(Table325[[#This Row],[65]:[74]])</f>
        <v>1409</v>
      </c>
      <c r="Q84" s="8">
        <f>SUM(Table325[[#This Row],[75]:[84]])</f>
        <v>875</v>
      </c>
      <c r="R84" s="8">
        <f>SUM(Table325[[#This Row],[5]:[9]])</f>
        <v>543</v>
      </c>
      <c r="S84" s="8">
        <f>SUM(Table325[[#This Row],[10]:[14]])</f>
        <v>626</v>
      </c>
      <c r="T84" s="8">
        <f>SUM(Table325[[#This Row],[15]:[19]])</f>
        <v>628</v>
      </c>
      <c r="U84" s="8">
        <f>SUM(Table325[[#This Row],[20]:[24]])</f>
        <v>532</v>
      </c>
      <c r="V84" s="8">
        <f>SUM(Table325[[#This Row],[25]:[29]])</f>
        <v>561</v>
      </c>
      <c r="W84" s="8">
        <f>SUM(Table325[[#This Row],[30]:[34]])</f>
        <v>641</v>
      </c>
      <c r="X84" s="8">
        <f>SUM(Table325[[#This Row],[35]:[39]])</f>
        <v>652</v>
      </c>
      <c r="Y84" s="8">
        <f>SUM(Table325[[#This Row],[40]:[44]])</f>
        <v>600</v>
      </c>
      <c r="Z84" s="8">
        <f>SUM(Table325[[#This Row],[45]:[49]])</f>
        <v>650</v>
      </c>
      <c r="AA84" s="8">
        <f>SUM(Table325[[#This Row],[50]:[54]])</f>
        <v>728</v>
      </c>
      <c r="AB84" s="8">
        <f>SUM(Table325[[#This Row],[55]:[59]])</f>
        <v>824</v>
      </c>
      <c r="AC84" s="8">
        <f>SUM(Table325[[#This Row],[60]:[64]])</f>
        <v>715</v>
      </c>
      <c r="AD84" s="8">
        <f>SUM(Table325[[#This Row],[65]:[69]])</f>
        <v>757</v>
      </c>
      <c r="AE84" s="8">
        <f>SUM(Table325[[#This Row],[70]:[74]])</f>
        <v>652</v>
      </c>
      <c r="AF84" s="8">
        <f>SUM(Table325[[#This Row],[75]:[79]])</f>
        <v>575</v>
      </c>
      <c r="AG84" s="8">
        <f>SUM(Table325[[#This Row],[80]:[84]])</f>
        <v>300</v>
      </c>
      <c r="AH84" s="8">
        <f>SUM(Table325[[#This Row],[85]:[89]])</f>
        <v>230</v>
      </c>
      <c r="AI84" s="8">
        <f>Table325[[#This Row],[90]]</f>
        <v>102</v>
      </c>
      <c r="AJ84" s="8">
        <v>94</v>
      </c>
      <c r="AK84" s="8">
        <v>79</v>
      </c>
      <c r="AL84" s="8">
        <v>92</v>
      </c>
      <c r="AM84" s="8">
        <v>76</v>
      </c>
      <c r="AN84" s="8">
        <v>98</v>
      </c>
      <c r="AO84" s="8">
        <v>112</v>
      </c>
      <c r="AP84" s="8">
        <v>101</v>
      </c>
      <c r="AQ84" s="8">
        <v>117</v>
      </c>
      <c r="AR84" s="8">
        <v>98</v>
      </c>
      <c r="AS84" s="8">
        <v>115</v>
      </c>
      <c r="AT84" s="8">
        <v>106</v>
      </c>
      <c r="AU84" s="8">
        <v>138</v>
      </c>
      <c r="AV84" s="8">
        <v>124</v>
      </c>
      <c r="AW84" s="8">
        <v>132</v>
      </c>
      <c r="AX84" s="8">
        <v>126</v>
      </c>
      <c r="AY84" s="8">
        <v>136</v>
      </c>
      <c r="AZ84" s="8">
        <v>141</v>
      </c>
      <c r="BA84" s="8">
        <v>117</v>
      </c>
      <c r="BB84" s="8">
        <v>128</v>
      </c>
      <c r="BC84" s="8">
        <v>106</v>
      </c>
      <c r="BD84" s="8">
        <v>126</v>
      </c>
      <c r="BE84" s="8">
        <v>129</v>
      </c>
      <c r="BF84" s="8">
        <v>96</v>
      </c>
      <c r="BG84" s="8">
        <v>103</v>
      </c>
      <c r="BH84" s="8">
        <v>78</v>
      </c>
      <c r="BI84" s="8">
        <v>86</v>
      </c>
      <c r="BJ84" s="8">
        <v>114</v>
      </c>
      <c r="BK84" s="8">
        <v>135</v>
      </c>
      <c r="BL84" s="8">
        <v>106</v>
      </c>
      <c r="BM84" s="8">
        <v>120</v>
      </c>
      <c r="BN84" s="8">
        <v>105</v>
      </c>
      <c r="BO84" s="8">
        <v>154</v>
      </c>
      <c r="BP84" s="8">
        <v>124</v>
      </c>
      <c r="BQ84" s="8">
        <v>134</v>
      </c>
      <c r="BR84" s="8">
        <v>124</v>
      </c>
      <c r="BS84" s="8">
        <v>124</v>
      </c>
      <c r="BT84" s="8">
        <v>138</v>
      </c>
      <c r="BU84" s="8">
        <v>125</v>
      </c>
      <c r="BV84" s="8">
        <v>140</v>
      </c>
      <c r="BW84" s="8">
        <v>125</v>
      </c>
      <c r="BX84" s="8">
        <v>133</v>
      </c>
      <c r="BY84" s="8">
        <v>118</v>
      </c>
      <c r="BZ84" s="8">
        <v>116</v>
      </c>
      <c r="CA84" s="8">
        <v>120</v>
      </c>
      <c r="CB84" s="8">
        <v>113</v>
      </c>
      <c r="CC84" s="8">
        <v>131</v>
      </c>
      <c r="CD84" s="8">
        <v>142</v>
      </c>
      <c r="CE84" s="8">
        <v>111</v>
      </c>
      <c r="CF84" s="8">
        <v>125</v>
      </c>
      <c r="CG84" s="8">
        <v>141</v>
      </c>
      <c r="CH84" s="8">
        <v>110</v>
      </c>
      <c r="CI84" s="8">
        <v>124</v>
      </c>
      <c r="CJ84" s="8">
        <v>177</v>
      </c>
      <c r="CK84" s="8">
        <v>174</v>
      </c>
      <c r="CL84" s="8">
        <v>143</v>
      </c>
      <c r="CM84" s="8">
        <v>165</v>
      </c>
      <c r="CN84" s="8">
        <v>145</v>
      </c>
      <c r="CO84" s="8">
        <v>163</v>
      </c>
      <c r="CP84" s="8">
        <v>180</v>
      </c>
      <c r="CQ84" s="8">
        <v>171</v>
      </c>
      <c r="CR84" s="8">
        <v>161</v>
      </c>
      <c r="CS84" s="8">
        <v>122</v>
      </c>
      <c r="CT84" s="8">
        <v>147</v>
      </c>
      <c r="CU84" s="8">
        <v>150</v>
      </c>
      <c r="CV84" s="8">
        <v>135</v>
      </c>
      <c r="CW84" s="8">
        <v>185</v>
      </c>
      <c r="CX84" s="8">
        <v>164</v>
      </c>
      <c r="CY84" s="8">
        <v>139</v>
      </c>
      <c r="CZ84" s="8">
        <v>151</v>
      </c>
      <c r="DA84" s="8">
        <v>118</v>
      </c>
      <c r="DB84" s="8">
        <v>137</v>
      </c>
      <c r="DC84" s="8">
        <v>117</v>
      </c>
      <c r="DD84" s="8">
        <v>153</v>
      </c>
      <c r="DE84" s="8">
        <v>127</v>
      </c>
      <c r="DF84" s="8">
        <v>118</v>
      </c>
      <c r="DG84" s="8">
        <v>120</v>
      </c>
      <c r="DH84" s="8">
        <v>137</v>
      </c>
      <c r="DI84" s="8">
        <v>128</v>
      </c>
      <c r="DJ84" s="8">
        <v>97</v>
      </c>
      <c r="DK84" s="8">
        <v>93</v>
      </c>
      <c r="DL84" s="8">
        <v>79</v>
      </c>
      <c r="DM84" s="8">
        <v>69</v>
      </c>
      <c r="DN84" s="8">
        <v>58</v>
      </c>
      <c r="DO84" s="8">
        <v>47</v>
      </c>
      <c r="DP84" s="8">
        <v>47</v>
      </c>
      <c r="DQ84" s="8">
        <v>53</v>
      </c>
      <c r="DR84" s="8">
        <v>57</v>
      </c>
      <c r="DS84" s="8">
        <v>45</v>
      </c>
      <c r="DT84" s="8">
        <v>45</v>
      </c>
      <c r="DU84" s="8">
        <v>30</v>
      </c>
      <c r="DV84" s="8">
        <v>102</v>
      </c>
      <c r="DW84" s="8">
        <f t="shared" si="4"/>
        <v>6395</v>
      </c>
      <c r="DX84" s="8">
        <f t="shared" si="5"/>
        <v>766</v>
      </c>
      <c r="DY84" s="8">
        <f t="shared" si="6"/>
        <v>3104</v>
      </c>
      <c r="DZ84" s="8">
        <f t="shared" si="7"/>
        <v>2267</v>
      </c>
    </row>
    <row r="85" spans="1:130" x14ac:dyDescent="0.2">
      <c r="A85" t="s">
        <v>210</v>
      </c>
      <c r="B85" t="s">
        <v>293</v>
      </c>
      <c r="C85" t="s">
        <v>294</v>
      </c>
      <c r="D85" s="8">
        <f>SUM(Table325[[#This Row],[0]:[90]])</f>
        <v>5874</v>
      </c>
      <c r="E85" s="8">
        <f>SUM(Table325[[#This Row],[0]:[15]])</f>
        <v>991</v>
      </c>
      <c r="F85" s="8">
        <f>SUM(Table325[[#This Row],[16]:[64]])</f>
        <v>3639</v>
      </c>
      <c r="G85" s="8">
        <f>SUM(Table325[[#This Row],[65]:[90]])</f>
        <v>1244</v>
      </c>
      <c r="H85" s="8">
        <f>SUM(Table325[[#This Row],[85]:[90]])</f>
        <v>143</v>
      </c>
      <c r="I85" s="8">
        <f>SUM(Table325[[#This Row],[0]:[17]])</f>
        <v>1121</v>
      </c>
      <c r="J85" s="8">
        <f>SUM(Table325[[#This Row],[18]:[64]])</f>
        <v>3509</v>
      </c>
      <c r="K85" s="8">
        <f>SUM(Table325[[#This Row],[0]:[4]])</f>
        <v>322</v>
      </c>
      <c r="L85" s="8">
        <f>SUM(Table325[[#This Row],[5]:[15]])</f>
        <v>669</v>
      </c>
      <c r="M85" s="8">
        <f>SUM(Table325[[#This Row],[16]:[24]])</f>
        <v>559</v>
      </c>
      <c r="N85" s="8">
        <f>SUM(Table325[[#This Row],[25]:[49]])</f>
        <v>1847</v>
      </c>
      <c r="O85" s="8">
        <f>SUM(Table325[[#This Row],[50]:[64]])</f>
        <v>1233</v>
      </c>
      <c r="P85" s="8">
        <f>SUM(Table325[[#This Row],[65]:[74]])</f>
        <v>621</v>
      </c>
      <c r="Q85" s="8">
        <f>SUM(Table325[[#This Row],[75]:[84]])</f>
        <v>480</v>
      </c>
      <c r="R85" s="8">
        <f>SUM(Table325[[#This Row],[5]:[9]])</f>
        <v>257</v>
      </c>
      <c r="S85" s="8">
        <f>SUM(Table325[[#This Row],[10]:[14]])</f>
        <v>346</v>
      </c>
      <c r="T85" s="8">
        <f>SUM(Table325[[#This Row],[15]:[19]])</f>
        <v>305</v>
      </c>
      <c r="U85" s="8">
        <f>SUM(Table325[[#This Row],[20]:[24]])</f>
        <v>320</v>
      </c>
      <c r="V85" s="8">
        <f>SUM(Table325[[#This Row],[25]:[29]])</f>
        <v>374</v>
      </c>
      <c r="W85" s="8">
        <f>SUM(Table325[[#This Row],[30]:[34]])</f>
        <v>424</v>
      </c>
      <c r="X85" s="8">
        <f>SUM(Table325[[#This Row],[35]:[39]])</f>
        <v>352</v>
      </c>
      <c r="Y85" s="8">
        <f>SUM(Table325[[#This Row],[40]:[44]])</f>
        <v>345</v>
      </c>
      <c r="Z85" s="8">
        <f>SUM(Table325[[#This Row],[45]:[49]])</f>
        <v>352</v>
      </c>
      <c r="AA85" s="8">
        <f>SUM(Table325[[#This Row],[50]:[54]])</f>
        <v>369</v>
      </c>
      <c r="AB85" s="8">
        <f>SUM(Table325[[#This Row],[55]:[59]])</f>
        <v>472</v>
      </c>
      <c r="AC85" s="8">
        <f>SUM(Table325[[#This Row],[60]:[64]])</f>
        <v>392</v>
      </c>
      <c r="AD85" s="8">
        <f>SUM(Table325[[#This Row],[65]:[69]])</f>
        <v>353</v>
      </c>
      <c r="AE85" s="8">
        <f>SUM(Table325[[#This Row],[70]:[74]])</f>
        <v>268</v>
      </c>
      <c r="AF85" s="8">
        <f>SUM(Table325[[#This Row],[75]:[79]])</f>
        <v>294</v>
      </c>
      <c r="AG85" s="8">
        <f>SUM(Table325[[#This Row],[80]:[84]])</f>
        <v>186</v>
      </c>
      <c r="AH85" s="8">
        <f>SUM(Table325[[#This Row],[85]:[89]])</f>
        <v>95</v>
      </c>
      <c r="AI85" s="8">
        <f>Table325[[#This Row],[90]]</f>
        <v>48</v>
      </c>
      <c r="AJ85" s="8">
        <v>67</v>
      </c>
      <c r="AK85" s="8">
        <v>58</v>
      </c>
      <c r="AL85" s="8">
        <v>74</v>
      </c>
      <c r="AM85" s="8">
        <v>60</v>
      </c>
      <c r="AN85" s="8">
        <v>63</v>
      </c>
      <c r="AO85" s="8">
        <v>55</v>
      </c>
      <c r="AP85" s="8">
        <v>45</v>
      </c>
      <c r="AQ85" s="8">
        <v>65</v>
      </c>
      <c r="AR85" s="8">
        <v>45</v>
      </c>
      <c r="AS85" s="8">
        <v>47</v>
      </c>
      <c r="AT85" s="8">
        <v>59</v>
      </c>
      <c r="AU85" s="8">
        <v>75</v>
      </c>
      <c r="AV85" s="8">
        <v>78</v>
      </c>
      <c r="AW85" s="8">
        <v>67</v>
      </c>
      <c r="AX85" s="8">
        <v>67</v>
      </c>
      <c r="AY85" s="8">
        <v>66</v>
      </c>
      <c r="AZ85" s="8">
        <v>66</v>
      </c>
      <c r="BA85" s="8">
        <v>64</v>
      </c>
      <c r="BB85" s="8">
        <v>48</v>
      </c>
      <c r="BC85" s="8">
        <v>61</v>
      </c>
      <c r="BD85" s="8">
        <v>78</v>
      </c>
      <c r="BE85" s="8">
        <v>67</v>
      </c>
      <c r="BF85" s="8">
        <v>75</v>
      </c>
      <c r="BG85" s="8">
        <v>51</v>
      </c>
      <c r="BH85" s="8">
        <v>49</v>
      </c>
      <c r="BI85" s="8">
        <v>54</v>
      </c>
      <c r="BJ85" s="8">
        <v>81</v>
      </c>
      <c r="BK85" s="8">
        <v>88</v>
      </c>
      <c r="BL85" s="8">
        <v>75</v>
      </c>
      <c r="BM85" s="8">
        <v>76</v>
      </c>
      <c r="BN85" s="8">
        <v>89</v>
      </c>
      <c r="BO85" s="8">
        <v>81</v>
      </c>
      <c r="BP85" s="8">
        <v>84</v>
      </c>
      <c r="BQ85" s="8">
        <v>97</v>
      </c>
      <c r="BR85" s="8">
        <v>73</v>
      </c>
      <c r="BS85" s="8">
        <v>63</v>
      </c>
      <c r="BT85" s="8">
        <v>60</v>
      </c>
      <c r="BU85" s="8">
        <v>83</v>
      </c>
      <c r="BV85" s="8">
        <v>83</v>
      </c>
      <c r="BW85" s="8">
        <v>63</v>
      </c>
      <c r="BX85" s="8">
        <v>73</v>
      </c>
      <c r="BY85" s="8">
        <v>68</v>
      </c>
      <c r="BZ85" s="8">
        <v>70</v>
      </c>
      <c r="CA85" s="8">
        <v>68</v>
      </c>
      <c r="CB85" s="8">
        <v>66</v>
      </c>
      <c r="CC85" s="8">
        <v>70</v>
      </c>
      <c r="CD85" s="8">
        <v>69</v>
      </c>
      <c r="CE85" s="8">
        <v>62</v>
      </c>
      <c r="CF85" s="8">
        <v>81</v>
      </c>
      <c r="CG85" s="8">
        <v>70</v>
      </c>
      <c r="CH85" s="8">
        <v>67</v>
      </c>
      <c r="CI85" s="8">
        <v>61</v>
      </c>
      <c r="CJ85" s="8">
        <v>70</v>
      </c>
      <c r="CK85" s="8">
        <v>90</v>
      </c>
      <c r="CL85" s="8">
        <v>81</v>
      </c>
      <c r="CM85" s="8">
        <v>82</v>
      </c>
      <c r="CN85" s="8">
        <v>85</v>
      </c>
      <c r="CO85" s="8">
        <v>108</v>
      </c>
      <c r="CP85" s="8">
        <v>82</v>
      </c>
      <c r="CQ85" s="8">
        <v>115</v>
      </c>
      <c r="CR85" s="8">
        <v>84</v>
      </c>
      <c r="CS85" s="8">
        <v>68</v>
      </c>
      <c r="CT85" s="8">
        <v>89</v>
      </c>
      <c r="CU85" s="8">
        <v>83</v>
      </c>
      <c r="CV85" s="8">
        <v>68</v>
      </c>
      <c r="CW85" s="8">
        <v>91</v>
      </c>
      <c r="CX85" s="8">
        <v>61</v>
      </c>
      <c r="CY85" s="8">
        <v>70</v>
      </c>
      <c r="CZ85" s="8">
        <v>62</v>
      </c>
      <c r="DA85" s="8">
        <v>69</v>
      </c>
      <c r="DB85" s="8">
        <v>56</v>
      </c>
      <c r="DC85" s="8">
        <v>47</v>
      </c>
      <c r="DD85" s="8">
        <v>54</v>
      </c>
      <c r="DE85" s="8">
        <v>49</v>
      </c>
      <c r="DF85" s="8">
        <v>62</v>
      </c>
      <c r="DG85" s="8">
        <v>66</v>
      </c>
      <c r="DH85" s="8">
        <v>62</v>
      </c>
      <c r="DI85" s="8">
        <v>49</v>
      </c>
      <c r="DJ85" s="8">
        <v>68</v>
      </c>
      <c r="DK85" s="8">
        <v>49</v>
      </c>
      <c r="DL85" s="8">
        <v>51</v>
      </c>
      <c r="DM85" s="8">
        <v>42</v>
      </c>
      <c r="DN85" s="8">
        <v>42</v>
      </c>
      <c r="DO85" s="8">
        <v>33</v>
      </c>
      <c r="DP85" s="8">
        <v>18</v>
      </c>
      <c r="DQ85" s="8">
        <v>26</v>
      </c>
      <c r="DR85" s="8">
        <v>22</v>
      </c>
      <c r="DS85" s="8">
        <v>13</v>
      </c>
      <c r="DT85" s="8">
        <v>18</v>
      </c>
      <c r="DU85" s="8">
        <v>16</v>
      </c>
      <c r="DV85" s="8">
        <v>48</v>
      </c>
      <c r="DW85" s="8">
        <f t="shared" si="4"/>
        <v>3639</v>
      </c>
      <c r="DX85" s="8">
        <f t="shared" si="5"/>
        <v>429</v>
      </c>
      <c r="DY85" s="8">
        <f t="shared" si="6"/>
        <v>1847</v>
      </c>
      <c r="DZ85" s="8">
        <f t="shared" si="7"/>
        <v>1233</v>
      </c>
    </row>
    <row r="86" spans="1:130" x14ac:dyDescent="0.2">
      <c r="A86" t="s">
        <v>210</v>
      </c>
      <c r="B86" t="s">
        <v>295</v>
      </c>
      <c r="C86" t="s">
        <v>296</v>
      </c>
      <c r="D86" s="8">
        <f>SUM(Table325[[#This Row],[0]:[90]])</f>
        <v>11942</v>
      </c>
      <c r="E86" s="8">
        <f>SUM(Table325[[#This Row],[0]:[15]])</f>
        <v>2121</v>
      </c>
      <c r="F86" s="8">
        <f>SUM(Table325[[#This Row],[16]:[64]])</f>
        <v>7394</v>
      </c>
      <c r="G86" s="8">
        <f>SUM(Table325[[#This Row],[65]:[90]])</f>
        <v>2427</v>
      </c>
      <c r="H86" s="8">
        <f>SUM(Table325[[#This Row],[85]:[90]])</f>
        <v>253</v>
      </c>
      <c r="I86" s="8">
        <f>SUM(Table325[[#This Row],[0]:[17]])</f>
        <v>2404</v>
      </c>
      <c r="J86" s="8">
        <f>SUM(Table325[[#This Row],[18]:[64]])</f>
        <v>7111</v>
      </c>
      <c r="K86" s="8">
        <f>SUM(Table325[[#This Row],[0]:[4]])</f>
        <v>598</v>
      </c>
      <c r="L86" s="8">
        <f>SUM(Table325[[#This Row],[5]:[15]])</f>
        <v>1523</v>
      </c>
      <c r="M86" s="8">
        <f>SUM(Table325[[#This Row],[16]:[24]])</f>
        <v>1241</v>
      </c>
      <c r="N86" s="8">
        <f>SUM(Table325[[#This Row],[25]:[49]])</f>
        <v>3548</v>
      </c>
      <c r="O86" s="8">
        <f>SUM(Table325[[#This Row],[50]:[64]])</f>
        <v>2605</v>
      </c>
      <c r="P86" s="8">
        <f>SUM(Table325[[#This Row],[65]:[74]])</f>
        <v>1351</v>
      </c>
      <c r="Q86" s="8">
        <f>SUM(Table325[[#This Row],[75]:[84]])</f>
        <v>823</v>
      </c>
      <c r="R86" s="8">
        <f>SUM(Table325[[#This Row],[5]:[9]])</f>
        <v>680</v>
      </c>
      <c r="S86" s="8">
        <f>SUM(Table325[[#This Row],[10]:[14]])</f>
        <v>708</v>
      </c>
      <c r="T86" s="8">
        <f>SUM(Table325[[#This Row],[15]:[19]])</f>
        <v>686</v>
      </c>
      <c r="U86" s="8">
        <f>SUM(Table325[[#This Row],[20]:[24]])</f>
        <v>690</v>
      </c>
      <c r="V86" s="8">
        <f>SUM(Table325[[#This Row],[25]:[29]])</f>
        <v>710</v>
      </c>
      <c r="W86" s="8">
        <f>SUM(Table325[[#This Row],[30]:[34]])</f>
        <v>757</v>
      </c>
      <c r="X86" s="8">
        <f>SUM(Table325[[#This Row],[35]:[39]])</f>
        <v>770</v>
      </c>
      <c r="Y86" s="8">
        <f>SUM(Table325[[#This Row],[40]:[44]])</f>
        <v>659</v>
      </c>
      <c r="Z86" s="8">
        <f>SUM(Table325[[#This Row],[45]:[49]])</f>
        <v>652</v>
      </c>
      <c r="AA86" s="8">
        <f>SUM(Table325[[#This Row],[50]:[54]])</f>
        <v>765</v>
      </c>
      <c r="AB86" s="8">
        <f>SUM(Table325[[#This Row],[55]:[59]])</f>
        <v>964</v>
      </c>
      <c r="AC86" s="8">
        <f>SUM(Table325[[#This Row],[60]:[64]])</f>
        <v>876</v>
      </c>
      <c r="AD86" s="8">
        <f>SUM(Table325[[#This Row],[65]:[69]])</f>
        <v>795</v>
      </c>
      <c r="AE86" s="8">
        <f>SUM(Table325[[#This Row],[70]:[74]])</f>
        <v>556</v>
      </c>
      <c r="AF86" s="8">
        <f>SUM(Table325[[#This Row],[75]:[79]])</f>
        <v>518</v>
      </c>
      <c r="AG86" s="8">
        <f>SUM(Table325[[#This Row],[80]:[84]])</f>
        <v>305</v>
      </c>
      <c r="AH86" s="8">
        <f>SUM(Table325[[#This Row],[85]:[89]])</f>
        <v>164</v>
      </c>
      <c r="AI86" s="8">
        <f>Table325[[#This Row],[90]]</f>
        <v>89</v>
      </c>
      <c r="AJ86" s="8">
        <v>119</v>
      </c>
      <c r="AK86" s="8">
        <v>105</v>
      </c>
      <c r="AL86" s="8">
        <v>126</v>
      </c>
      <c r="AM86" s="8">
        <v>119</v>
      </c>
      <c r="AN86" s="8">
        <v>129</v>
      </c>
      <c r="AO86" s="8">
        <v>130</v>
      </c>
      <c r="AP86" s="8">
        <v>123</v>
      </c>
      <c r="AQ86" s="8">
        <v>126</v>
      </c>
      <c r="AR86" s="8">
        <v>171</v>
      </c>
      <c r="AS86" s="8">
        <v>130</v>
      </c>
      <c r="AT86" s="8">
        <v>134</v>
      </c>
      <c r="AU86" s="8">
        <v>142</v>
      </c>
      <c r="AV86" s="8">
        <v>141</v>
      </c>
      <c r="AW86" s="8">
        <v>142</v>
      </c>
      <c r="AX86" s="8">
        <v>149</v>
      </c>
      <c r="AY86" s="8">
        <v>135</v>
      </c>
      <c r="AZ86" s="8">
        <v>159</v>
      </c>
      <c r="BA86" s="8">
        <v>124</v>
      </c>
      <c r="BB86" s="8">
        <v>142</v>
      </c>
      <c r="BC86" s="8">
        <v>126</v>
      </c>
      <c r="BD86" s="8">
        <v>149</v>
      </c>
      <c r="BE86" s="8">
        <v>165</v>
      </c>
      <c r="BF86" s="8">
        <v>145</v>
      </c>
      <c r="BG86" s="8">
        <v>112</v>
      </c>
      <c r="BH86" s="8">
        <v>119</v>
      </c>
      <c r="BI86" s="8">
        <v>131</v>
      </c>
      <c r="BJ86" s="8">
        <v>122</v>
      </c>
      <c r="BK86" s="8">
        <v>155</v>
      </c>
      <c r="BL86" s="8">
        <v>157</v>
      </c>
      <c r="BM86" s="8">
        <v>145</v>
      </c>
      <c r="BN86" s="8">
        <v>145</v>
      </c>
      <c r="BO86" s="8">
        <v>136</v>
      </c>
      <c r="BP86" s="8">
        <v>156</v>
      </c>
      <c r="BQ86" s="8">
        <v>159</v>
      </c>
      <c r="BR86" s="8">
        <v>161</v>
      </c>
      <c r="BS86" s="8">
        <v>141</v>
      </c>
      <c r="BT86" s="8">
        <v>166</v>
      </c>
      <c r="BU86" s="8">
        <v>160</v>
      </c>
      <c r="BV86" s="8">
        <v>144</v>
      </c>
      <c r="BW86" s="8">
        <v>159</v>
      </c>
      <c r="BX86" s="8">
        <v>130</v>
      </c>
      <c r="BY86" s="8">
        <v>143</v>
      </c>
      <c r="BZ86" s="8">
        <v>135</v>
      </c>
      <c r="CA86" s="8">
        <v>129</v>
      </c>
      <c r="CB86" s="8">
        <v>122</v>
      </c>
      <c r="CC86" s="8">
        <v>130</v>
      </c>
      <c r="CD86" s="8">
        <v>143</v>
      </c>
      <c r="CE86" s="8">
        <v>116</v>
      </c>
      <c r="CF86" s="8">
        <v>119</v>
      </c>
      <c r="CG86" s="8">
        <v>144</v>
      </c>
      <c r="CH86" s="8">
        <v>145</v>
      </c>
      <c r="CI86" s="8">
        <v>140</v>
      </c>
      <c r="CJ86" s="8">
        <v>169</v>
      </c>
      <c r="CK86" s="8">
        <v>161</v>
      </c>
      <c r="CL86" s="8">
        <v>150</v>
      </c>
      <c r="CM86" s="8">
        <v>200</v>
      </c>
      <c r="CN86" s="8">
        <v>194</v>
      </c>
      <c r="CO86" s="8">
        <v>176</v>
      </c>
      <c r="CP86" s="8">
        <v>189</v>
      </c>
      <c r="CQ86" s="8">
        <v>205</v>
      </c>
      <c r="CR86" s="8">
        <v>187</v>
      </c>
      <c r="CS86" s="8">
        <v>188</v>
      </c>
      <c r="CT86" s="8">
        <v>179</v>
      </c>
      <c r="CU86" s="8">
        <v>161</v>
      </c>
      <c r="CV86" s="8">
        <v>161</v>
      </c>
      <c r="CW86" s="8">
        <v>203</v>
      </c>
      <c r="CX86" s="8">
        <v>150</v>
      </c>
      <c r="CY86" s="8">
        <v>155</v>
      </c>
      <c r="CZ86" s="8">
        <v>153</v>
      </c>
      <c r="DA86" s="8">
        <v>134</v>
      </c>
      <c r="DB86" s="8">
        <v>135</v>
      </c>
      <c r="DC86" s="8">
        <v>111</v>
      </c>
      <c r="DD86" s="8">
        <v>104</v>
      </c>
      <c r="DE86" s="8">
        <v>105</v>
      </c>
      <c r="DF86" s="8">
        <v>101</v>
      </c>
      <c r="DG86" s="8">
        <v>106</v>
      </c>
      <c r="DH86" s="8">
        <v>113</v>
      </c>
      <c r="DI86" s="8">
        <v>116</v>
      </c>
      <c r="DJ86" s="8">
        <v>82</v>
      </c>
      <c r="DK86" s="8">
        <v>101</v>
      </c>
      <c r="DL86" s="8">
        <v>83</v>
      </c>
      <c r="DM86" s="8">
        <v>57</v>
      </c>
      <c r="DN86" s="8">
        <v>63</v>
      </c>
      <c r="DO86" s="8">
        <v>56</v>
      </c>
      <c r="DP86" s="8">
        <v>46</v>
      </c>
      <c r="DQ86" s="8">
        <v>43</v>
      </c>
      <c r="DR86" s="8">
        <v>42</v>
      </c>
      <c r="DS86" s="8">
        <v>25</v>
      </c>
      <c r="DT86" s="8">
        <v>31</v>
      </c>
      <c r="DU86" s="8">
        <v>23</v>
      </c>
      <c r="DV86" s="8">
        <v>89</v>
      </c>
      <c r="DW86" s="8">
        <f t="shared" si="4"/>
        <v>7394</v>
      </c>
      <c r="DX86" s="8">
        <f t="shared" si="5"/>
        <v>958</v>
      </c>
      <c r="DY86" s="8">
        <f t="shared" si="6"/>
        <v>3548</v>
      </c>
      <c r="DZ86" s="8">
        <f t="shared" si="7"/>
        <v>2605</v>
      </c>
    </row>
    <row r="87" spans="1:130" x14ac:dyDescent="0.2">
      <c r="A87" t="s">
        <v>210</v>
      </c>
      <c r="B87" t="s">
        <v>297</v>
      </c>
      <c r="C87" t="s">
        <v>298</v>
      </c>
      <c r="D87" s="8">
        <f>SUM(Table325[[#This Row],[0]:[90]])</f>
        <v>11237</v>
      </c>
      <c r="E87" s="8">
        <f>SUM(Table325[[#This Row],[0]:[15]])</f>
        <v>2167</v>
      </c>
      <c r="F87" s="8">
        <f>SUM(Table325[[#This Row],[16]:[64]])</f>
        <v>6932</v>
      </c>
      <c r="G87" s="8">
        <f>SUM(Table325[[#This Row],[65]:[90]])</f>
        <v>2138</v>
      </c>
      <c r="H87" s="8">
        <f>SUM(Table325[[#This Row],[85]:[90]])</f>
        <v>216</v>
      </c>
      <c r="I87" s="8">
        <f>SUM(Table325[[#This Row],[0]:[17]])</f>
        <v>2428</v>
      </c>
      <c r="J87" s="8">
        <f>SUM(Table325[[#This Row],[18]:[64]])</f>
        <v>6671</v>
      </c>
      <c r="K87" s="8">
        <f>SUM(Table325[[#This Row],[0]:[4]])</f>
        <v>706</v>
      </c>
      <c r="L87" s="8">
        <f>SUM(Table325[[#This Row],[5]:[15]])</f>
        <v>1461</v>
      </c>
      <c r="M87" s="8">
        <f>SUM(Table325[[#This Row],[16]:[24]])</f>
        <v>1032</v>
      </c>
      <c r="N87" s="8">
        <f>SUM(Table325[[#This Row],[25]:[49]])</f>
        <v>3746</v>
      </c>
      <c r="O87" s="8">
        <f>SUM(Table325[[#This Row],[50]:[64]])</f>
        <v>2154</v>
      </c>
      <c r="P87" s="8">
        <f>SUM(Table325[[#This Row],[65]:[74]])</f>
        <v>1196</v>
      </c>
      <c r="Q87" s="8">
        <f>SUM(Table325[[#This Row],[75]:[84]])</f>
        <v>726</v>
      </c>
      <c r="R87" s="8">
        <f>SUM(Table325[[#This Row],[5]:[9]])</f>
        <v>700</v>
      </c>
      <c r="S87" s="8">
        <f>SUM(Table325[[#This Row],[10]:[14]])</f>
        <v>641</v>
      </c>
      <c r="T87" s="8">
        <f>SUM(Table325[[#This Row],[15]:[19]])</f>
        <v>581</v>
      </c>
      <c r="U87" s="8">
        <f>SUM(Table325[[#This Row],[20]:[24]])</f>
        <v>571</v>
      </c>
      <c r="V87" s="8">
        <f>SUM(Table325[[#This Row],[25]:[29]])</f>
        <v>673</v>
      </c>
      <c r="W87" s="8">
        <f>SUM(Table325[[#This Row],[30]:[34]])</f>
        <v>892</v>
      </c>
      <c r="X87" s="8">
        <f>SUM(Table325[[#This Row],[35]:[39]])</f>
        <v>830</v>
      </c>
      <c r="Y87" s="8">
        <f>SUM(Table325[[#This Row],[40]:[44]])</f>
        <v>720</v>
      </c>
      <c r="Z87" s="8">
        <f>SUM(Table325[[#This Row],[45]:[49]])</f>
        <v>631</v>
      </c>
      <c r="AA87" s="8">
        <f>SUM(Table325[[#This Row],[50]:[54]])</f>
        <v>705</v>
      </c>
      <c r="AB87" s="8">
        <f>SUM(Table325[[#This Row],[55]:[59]])</f>
        <v>774</v>
      </c>
      <c r="AC87" s="8">
        <f>SUM(Table325[[#This Row],[60]:[64]])</f>
        <v>675</v>
      </c>
      <c r="AD87" s="8">
        <f>SUM(Table325[[#This Row],[65]:[69]])</f>
        <v>586</v>
      </c>
      <c r="AE87" s="8">
        <f>SUM(Table325[[#This Row],[70]:[74]])</f>
        <v>610</v>
      </c>
      <c r="AF87" s="8">
        <f>SUM(Table325[[#This Row],[75]:[79]])</f>
        <v>452</v>
      </c>
      <c r="AG87" s="8">
        <f>SUM(Table325[[#This Row],[80]:[84]])</f>
        <v>274</v>
      </c>
      <c r="AH87" s="8">
        <f>SUM(Table325[[#This Row],[85]:[89]])</f>
        <v>143</v>
      </c>
      <c r="AI87" s="8">
        <f>Table325[[#This Row],[90]]</f>
        <v>73</v>
      </c>
      <c r="AJ87" s="8">
        <v>150</v>
      </c>
      <c r="AK87" s="8">
        <v>141</v>
      </c>
      <c r="AL87" s="8">
        <v>136</v>
      </c>
      <c r="AM87" s="8">
        <v>143</v>
      </c>
      <c r="AN87" s="8">
        <v>136</v>
      </c>
      <c r="AO87" s="8">
        <v>151</v>
      </c>
      <c r="AP87" s="8">
        <v>137</v>
      </c>
      <c r="AQ87" s="8">
        <v>135</v>
      </c>
      <c r="AR87" s="8">
        <v>151</v>
      </c>
      <c r="AS87" s="8">
        <v>126</v>
      </c>
      <c r="AT87" s="8">
        <v>119</v>
      </c>
      <c r="AU87" s="8">
        <v>131</v>
      </c>
      <c r="AV87" s="8">
        <v>125</v>
      </c>
      <c r="AW87" s="8">
        <v>121</v>
      </c>
      <c r="AX87" s="8">
        <v>145</v>
      </c>
      <c r="AY87" s="8">
        <v>120</v>
      </c>
      <c r="AZ87" s="8">
        <v>132</v>
      </c>
      <c r="BA87" s="8">
        <v>129</v>
      </c>
      <c r="BB87" s="8">
        <v>104</v>
      </c>
      <c r="BC87" s="8">
        <v>96</v>
      </c>
      <c r="BD87" s="8">
        <v>135</v>
      </c>
      <c r="BE87" s="8">
        <v>135</v>
      </c>
      <c r="BF87" s="8">
        <v>109</v>
      </c>
      <c r="BG87" s="8">
        <v>89</v>
      </c>
      <c r="BH87" s="8">
        <v>103</v>
      </c>
      <c r="BI87" s="8">
        <v>131</v>
      </c>
      <c r="BJ87" s="8">
        <v>120</v>
      </c>
      <c r="BK87" s="8">
        <v>136</v>
      </c>
      <c r="BL87" s="8">
        <v>140</v>
      </c>
      <c r="BM87" s="8">
        <v>146</v>
      </c>
      <c r="BN87" s="8">
        <v>161</v>
      </c>
      <c r="BO87" s="8">
        <v>187</v>
      </c>
      <c r="BP87" s="8">
        <v>201</v>
      </c>
      <c r="BQ87" s="8">
        <v>187</v>
      </c>
      <c r="BR87" s="8">
        <v>156</v>
      </c>
      <c r="BS87" s="8">
        <v>177</v>
      </c>
      <c r="BT87" s="8">
        <v>172</v>
      </c>
      <c r="BU87" s="8">
        <v>154</v>
      </c>
      <c r="BV87" s="8">
        <v>160</v>
      </c>
      <c r="BW87" s="8">
        <v>167</v>
      </c>
      <c r="BX87" s="8">
        <v>138</v>
      </c>
      <c r="BY87" s="8">
        <v>158</v>
      </c>
      <c r="BZ87" s="8">
        <v>147</v>
      </c>
      <c r="CA87" s="8">
        <v>138</v>
      </c>
      <c r="CB87" s="8">
        <v>139</v>
      </c>
      <c r="CC87" s="8">
        <v>157</v>
      </c>
      <c r="CD87" s="8">
        <v>127</v>
      </c>
      <c r="CE87" s="8">
        <v>104</v>
      </c>
      <c r="CF87" s="8">
        <v>110</v>
      </c>
      <c r="CG87" s="8">
        <v>133</v>
      </c>
      <c r="CH87" s="8">
        <v>108</v>
      </c>
      <c r="CI87" s="8">
        <v>150</v>
      </c>
      <c r="CJ87" s="8">
        <v>160</v>
      </c>
      <c r="CK87" s="8">
        <v>143</v>
      </c>
      <c r="CL87" s="8">
        <v>144</v>
      </c>
      <c r="CM87" s="8">
        <v>139</v>
      </c>
      <c r="CN87" s="8">
        <v>161</v>
      </c>
      <c r="CO87" s="8">
        <v>162</v>
      </c>
      <c r="CP87" s="8">
        <v>156</v>
      </c>
      <c r="CQ87" s="8">
        <v>156</v>
      </c>
      <c r="CR87" s="8">
        <v>136</v>
      </c>
      <c r="CS87" s="8">
        <v>116</v>
      </c>
      <c r="CT87" s="8">
        <v>142</v>
      </c>
      <c r="CU87" s="8">
        <v>151</v>
      </c>
      <c r="CV87" s="8">
        <v>130</v>
      </c>
      <c r="CW87" s="8">
        <v>133</v>
      </c>
      <c r="CX87" s="8">
        <v>116</v>
      </c>
      <c r="CY87" s="8">
        <v>111</v>
      </c>
      <c r="CZ87" s="8">
        <v>111</v>
      </c>
      <c r="DA87" s="8">
        <v>115</v>
      </c>
      <c r="DB87" s="8">
        <v>129</v>
      </c>
      <c r="DC87" s="8">
        <v>116</v>
      </c>
      <c r="DD87" s="8">
        <v>118</v>
      </c>
      <c r="DE87" s="8">
        <v>126</v>
      </c>
      <c r="DF87" s="8">
        <v>121</v>
      </c>
      <c r="DG87" s="8">
        <v>95</v>
      </c>
      <c r="DH87" s="8">
        <v>100</v>
      </c>
      <c r="DI87" s="8">
        <v>91</v>
      </c>
      <c r="DJ87" s="8">
        <v>89</v>
      </c>
      <c r="DK87" s="8">
        <v>77</v>
      </c>
      <c r="DL87" s="8">
        <v>76</v>
      </c>
      <c r="DM87" s="8">
        <v>64</v>
      </c>
      <c r="DN87" s="8">
        <v>49</v>
      </c>
      <c r="DO87" s="8">
        <v>37</v>
      </c>
      <c r="DP87" s="8">
        <v>48</v>
      </c>
      <c r="DQ87" s="8">
        <v>34</v>
      </c>
      <c r="DR87" s="8">
        <v>29</v>
      </c>
      <c r="DS87" s="8">
        <v>28</v>
      </c>
      <c r="DT87" s="8">
        <v>29</v>
      </c>
      <c r="DU87" s="8">
        <v>23</v>
      </c>
      <c r="DV87" s="8">
        <v>73</v>
      </c>
      <c r="DW87" s="8">
        <f t="shared" si="4"/>
        <v>6932</v>
      </c>
      <c r="DX87" s="8">
        <f t="shared" si="5"/>
        <v>771</v>
      </c>
      <c r="DY87" s="8">
        <f t="shared" si="6"/>
        <v>3746</v>
      </c>
      <c r="DZ87" s="8">
        <f t="shared" si="7"/>
        <v>2154</v>
      </c>
    </row>
    <row r="88" spans="1:130" x14ac:dyDescent="0.2">
      <c r="A88" t="s">
        <v>210</v>
      </c>
      <c r="B88" t="s">
        <v>299</v>
      </c>
      <c r="C88" t="s">
        <v>300</v>
      </c>
      <c r="D88" s="8">
        <f>SUM(Table325[[#This Row],[0]:[90]])</f>
        <v>4609</v>
      </c>
      <c r="E88" s="8">
        <f>SUM(Table325[[#This Row],[0]:[15]])</f>
        <v>611</v>
      </c>
      <c r="F88" s="8">
        <f>SUM(Table325[[#This Row],[16]:[64]])</f>
        <v>2517</v>
      </c>
      <c r="G88" s="8">
        <f>SUM(Table325[[#This Row],[65]:[90]])</f>
        <v>1481</v>
      </c>
      <c r="H88" s="8">
        <f>SUM(Table325[[#This Row],[85]:[90]])</f>
        <v>128</v>
      </c>
      <c r="I88" s="8">
        <f>SUM(Table325[[#This Row],[0]:[17]])</f>
        <v>696</v>
      </c>
      <c r="J88" s="8">
        <f>SUM(Table325[[#This Row],[18]:[64]])</f>
        <v>2432</v>
      </c>
      <c r="K88" s="8">
        <f>SUM(Table325[[#This Row],[0]:[4]])</f>
        <v>134</v>
      </c>
      <c r="L88" s="8">
        <f>SUM(Table325[[#This Row],[5]:[15]])</f>
        <v>477</v>
      </c>
      <c r="M88" s="8">
        <f>SUM(Table325[[#This Row],[16]:[24]])</f>
        <v>309</v>
      </c>
      <c r="N88" s="8">
        <f>SUM(Table325[[#This Row],[25]:[49]])</f>
        <v>930</v>
      </c>
      <c r="O88" s="8">
        <f>SUM(Table325[[#This Row],[50]:[64]])</f>
        <v>1278</v>
      </c>
      <c r="P88" s="8">
        <f>SUM(Table325[[#This Row],[65]:[74]])</f>
        <v>795</v>
      </c>
      <c r="Q88" s="8">
        <f>SUM(Table325[[#This Row],[75]:[84]])</f>
        <v>558</v>
      </c>
      <c r="R88" s="8">
        <f>SUM(Table325[[#This Row],[5]:[9]])</f>
        <v>171</v>
      </c>
      <c r="S88" s="8">
        <f>SUM(Table325[[#This Row],[10]:[14]])</f>
        <v>261</v>
      </c>
      <c r="T88" s="8">
        <f>SUM(Table325[[#This Row],[15]:[19]])</f>
        <v>199</v>
      </c>
      <c r="U88" s="8">
        <f>SUM(Table325[[#This Row],[20]:[24]])</f>
        <v>155</v>
      </c>
      <c r="V88" s="8">
        <f>SUM(Table325[[#This Row],[25]:[29]])</f>
        <v>124</v>
      </c>
      <c r="W88" s="8">
        <f>SUM(Table325[[#This Row],[30]:[34]])</f>
        <v>194</v>
      </c>
      <c r="X88" s="8">
        <f>SUM(Table325[[#This Row],[35]:[39]])</f>
        <v>164</v>
      </c>
      <c r="Y88" s="8">
        <f>SUM(Table325[[#This Row],[40]:[44]])</f>
        <v>217</v>
      </c>
      <c r="Z88" s="8">
        <f>SUM(Table325[[#This Row],[45]:[49]])</f>
        <v>231</v>
      </c>
      <c r="AA88" s="8">
        <f>SUM(Table325[[#This Row],[50]:[54]])</f>
        <v>334</v>
      </c>
      <c r="AB88" s="8">
        <f>SUM(Table325[[#This Row],[55]:[59]])</f>
        <v>442</v>
      </c>
      <c r="AC88" s="8">
        <f>SUM(Table325[[#This Row],[60]:[64]])</f>
        <v>502</v>
      </c>
      <c r="AD88" s="8">
        <f>SUM(Table325[[#This Row],[65]:[69]])</f>
        <v>412</v>
      </c>
      <c r="AE88" s="8">
        <f>SUM(Table325[[#This Row],[70]:[74]])</f>
        <v>383</v>
      </c>
      <c r="AF88" s="8">
        <f>SUM(Table325[[#This Row],[75]:[79]])</f>
        <v>369</v>
      </c>
      <c r="AG88" s="8">
        <f>SUM(Table325[[#This Row],[80]:[84]])</f>
        <v>189</v>
      </c>
      <c r="AH88" s="8">
        <f>SUM(Table325[[#This Row],[85]:[89]])</f>
        <v>98</v>
      </c>
      <c r="AI88" s="8">
        <f>Table325[[#This Row],[90]]</f>
        <v>30</v>
      </c>
      <c r="AJ88" s="8">
        <v>22</v>
      </c>
      <c r="AK88" s="8">
        <v>18</v>
      </c>
      <c r="AL88" s="8">
        <v>32</v>
      </c>
      <c r="AM88" s="8">
        <v>30</v>
      </c>
      <c r="AN88" s="8">
        <v>32</v>
      </c>
      <c r="AO88" s="8">
        <v>31</v>
      </c>
      <c r="AP88" s="8">
        <v>31</v>
      </c>
      <c r="AQ88" s="8">
        <v>33</v>
      </c>
      <c r="AR88" s="8">
        <v>35</v>
      </c>
      <c r="AS88" s="8">
        <v>41</v>
      </c>
      <c r="AT88" s="8">
        <v>43</v>
      </c>
      <c r="AU88" s="8">
        <v>56</v>
      </c>
      <c r="AV88" s="8">
        <v>50</v>
      </c>
      <c r="AW88" s="8">
        <v>53</v>
      </c>
      <c r="AX88" s="8">
        <v>59</v>
      </c>
      <c r="AY88" s="8">
        <v>45</v>
      </c>
      <c r="AZ88" s="8">
        <v>45</v>
      </c>
      <c r="BA88" s="8">
        <v>40</v>
      </c>
      <c r="BB88" s="8">
        <v>33</v>
      </c>
      <c r="BC88" s="8">
        <v>36</v>
      </c>
      <c r="BD88" s="8">
        <v>48</v>
      </c>
      <c r="BE88" s="8">
        <v>45</v>
      </c>
      <c r="BF88" s="8">
        <v>18</v>
      </c>
      <c r="BG88" s="8">
        <v>21</v>
      </c>
      <c r="BH88" s="8">
        <v>23</v>
      </c>
      <c r="BI88" s="8">
        <v>23</v>
      </c>
      <c r="BJ88" s="8">
        <v>30</v>
      </c>
      <c r="BK88" s="8">
        <v>19</v>
      </c>
      <c r="BL88" s="8">
        <v>25</v>
      </c>
      <c r="BM88" s="8">
        <v>27</v>
      </c>
      <c r="BN88" s="8">
        <v>27</v>
      </c>
      <c r="BO88" s="8">
        <v>41</v>
      </c>
      <c r="BP88" s="8">
        <v>35</v>
      </c>
      <c r="BQ88" s="8">
        <v>48</v>
      </c>
      <c r="BR88" s="8">
        <v>43</v>
      </c>
      <c r="BS88" s="8">
        <v>28</v>
      </c>
      <c r="BT88" s="8">
        <v>38</v>
      </c>
      <c r="BU88" s="8">
        <v>35</v>
      </c>
      <c r="BV88" s="8">
        <v>33</v>
      </c>
      <c r="BW88" s="8">
        <v>30</v>
      </c>
      <c r="BX88" s="8">
        <v>49</v>
      </c>
      <c r="BY88" s="8">
        <v>36</v>
      </c>
      <c r="BZ88" s="8">
        <v>45</v>
      </c>
      <c r="CA88" s="8">
        <v>42</v>
      </c>
      <c r="CB88" s="8">
        <v>45</v>
      </c>
      <c r="CC88" s="8">
        <v>52</v>
      </c>
      <c r="CD88" s="8">
        <v>43</v>
      </c>
      <c r="CE88" s="8">
        <v>52</v>
      </c>
      <c r="CF88" s="8">
        <v>45</v>
      </c>
      <c r="CG88" s="8">
        <v>39</v>
      </c>
      <c r="CH88" s="8">
        <v>59</v>
      </c>
      <c r="CI88" s="8">
        <v>65</v>
      </c>
      <c r="CJ88" s="8">
        <v>77</v>
      </c>
      <c r="CK88" s="8">
        <v>65</v>
      </c>
      <c r="CL88" s="8">
        <v>68</v>
      </c>
      <c r="CM88" s="8">
        <v>95</v>
      </c>
      <c r="CN88" s="8">
        <v>83</v>
      </c>
      <c r="CO88" s="8">
        <v>96</v>
      </c>
      <c r="CP88" s="8">
        <v>83</v>
      </c>
      <c r="CQ88" s="8">
        <v>85</v>
      </c>
      <c r="CR88" s="8">
        <v>120</v>
      </c>
      <c r="CS88" s="8">
        <v>120</v>
      </c>
      <c r="CT88" s="8">
        <v>78</v>
      </c>
      <c r="CU88" s="8">
        <v>93</v>
      </c>
      <c r="CV88" s="8">
        <v>91</v>
      </c>
      <c r="CW88" s="8">
        <v>96</v>
      </c>
      <c r="CX88" s="8">
        <v>82</v>
      </c>
      <c r="CY88" s="8">
        <v>103</v>
      </c>
      <c r="CZ88" s="8">
        <v>63</v>
      </c>
      <c r="DA88" s="8">
        <v>68</v>
      </c>
      <c r="DB88" s="8">
        <v>81</v>
      </c>
      <c r="DC88" s="8">
        <v>77</v>
      </c>
      <c r="DD88" s="8">
        <v>70</v>
      </c>
      <c r="DE88" s="8">
        <v>89</v>
      </c>
      <c r="DF88" s="8">
        <v>66</v>
      </c>
      <c r="DG88" s="8">
        <v>86</v>
      </c>
      <c r="DH88" s="8">
        <v>81</v>
      </c>
      <c r="DI88" s="8">
        <v>76</v>
      </c>
      <c r="DJ88" s="8">
        <v>64</v>
      </c>
      <c r="DK88" s="8">
        <v>62</v>
      </c>
      <c r="DL88" s="8">
        <v>50</v>
      </c>
      <c r="DM88" s="8">
        <v>36</v>
      </c>
      <c r="DN88" s="8">
        <v>40</v>
      </c>
      <c r="DO88" s="8">
        <v>30</v>
      </c>
      <c r="DP88" s="8">
        <v>33</v>
      </c>
      <c r="DQ88" s="8">
        <v>28</v>
      </c>
      <c r="DR88" s="8">
        <v>25</v>
      </c>
      <c r="DS88" s="8">
        <v>21</v>
      </c>
      <c r="DT88" s="8">
        <v>14</v>
      </c>
      <c r="DU88" s="8">
        <v>10</v>
      </c>
      <c r="DV88" s="8">
        <v>30</v>
      </c>
      <c r="DW88" s="8">
        <f t="shared" si="4"/>
        <v>2517</v>
      </c>
      <c r="DX88" s="8">
        <f t="shared" si="5"/>
        <v>224</v>
      </c>
      <c r="DY88" s="8">
        <f t="shared" si="6"/>
        <v>930</v>
      </c>
      <c r="DZ88" s="8">
        <f t="shared" si="7"/>
        <v>1278</v>
      </c>
    </row>
    <row r="89" spans="1:130" x14ac:dyDescent="0.2">
      <c r="A89" t="s">
        <v>210</v>
      </c>
      <c r="B89" t="s">
        <v>301</v>
      </c>
      <c r="C89" t="s">
        <v>302</v>
      </c>
      <c r="D89" s="8">
        <f>SUM(Table325[[#This Row],[0]:[90]])</f>
        <v>9543</v>
      </c>
      <c r="E89" s="8">
        <f>SUM(Table325[[#This Row],[0]:[15]])</f>
        <v>1267</v>
      </c>
      <c r="F89" s="8">
        <f>SUM(Table325[[#This Row],[16]:[64]])</f>
        <v>5342</v>
      </c>
      <c r="G89" s="8">
        <f>SUM(Table325[[#This Row],[65]:[90]])</f>
        <v>2934</v>
      </c>
      <c r="H89" s="8">
        <f>SUM(Table325[[#This Row],[85]:[90]])</f>
        <v>391</v>
      </c>
      <c r="I89" s="8">
        <f>SUM(Table325[[#This Row],[0]:[17]])</f>
        <v>1465</v>
      </c>
      <c r="J89" s="8">
        <f>SUM(Table325[[#This Row],[18]:[64]])</f>
        <v>5144</v>
      </c>
      <c r="K89" s="8">
        <f>SUM(Table325[[#This Row],[0]:[4]])</f>
        <v>296</v>
      </c>
      <c r="L89" s="8">
        <f>SUM(Table325[[#This Row],[5]:[15]])</f>
        <v>971</v>
      </c>
      <c r="M89" s="8">
        <f>SUM(Table325[[#This Row],[16]:[24]])</f>
        <v>750</v>
      </c>
      <c r="N89" s="8">
        <f>SUM(Table325[[#This Row],[25]:[49]])</f>
        <v>2131</v>
      </c>
      <c r="O89" s="8">
        <f>SUM(Table325[[#This Row],[50]:[64]])</f>
        <v>2461</v>
      </c>
      <c r="P89" s="8">
        <f>SUM(Table325[[#This Row],[65]:[74]])</f>
        <v>1465</v>
      </c>
      <c r="Q89" s="8">
        <f>SUM(Table325[[#This Row],[75]:[84]])</f>
        <v>1078</v>
      </c>
      <c r="R89" s="8">
        <f>SUM(Table325[[#This Row],[5]:[9]])</f>
        <v>431</v>
      </c>
      <c r="S89" s="8">
        <f>SUM(Table325[[#This Row],[10]:[14]])</f>
        <v>450</v>
      </c>
      <c r="T89" s="8">
        <f>SUM(Table325[[#This Row],[15]:[19]])</f>
        <v>458</v>
      </c>
      <c r="U89" s="8">
        <f>SUM(Table325[[#This Row],[20]:[24]])</f>
        <v>382</v>
      </c>
      <c r="V89" s="8">
        <f>SUM(Table325[[#This Row],[25]:[29]])</f>
        <v>367</v>
      </c>
      <c r="W89" s="8">
        <f>SUM(Table325[[#This Row],[30]:[34]])</f>
        <v>360</v>
      </c>
      <c r="X89" s="8">
        <f>SUM(Table325[[#This Row],[35]:[39]])</f>
        <v>463</v>
      </c>
      <c r="Y89" s="8">
        <f>SUM(Table325[[#This Row],[40]:[44]])</f>
        <v>429</v>
      </c>
      <c r="Z89" s="8">
        <f>SUM(Table325[[#This Row],[45]:[49]])</f>
        <v>512</v>
      </c>
      <c r="AA89" s="8">
        <f>SUM(Table325[[#This Row],[50]:[54]])</f>
        <v>693</v>
      </c>
      <c r="AB89" s="8">
        <f>SUM(Table325[[#This Row],[55]:[59]])</f>
        <v>940</v>
      </c>
      <c r="AC89" s="8">
        <f>SUM(Table325[[#This Row],[60]:[64]])</f>
        <v>828</v>
      </c>
      <c r="AD89" s="8">
        <f>SUM(Table325[[#This Row],[65]:[69]])</f>
        <v>785</v>
      </c>
      <c r="AE89" s="8">
        <f>SUM(Table325[[#This Row],[70]:[74]])</f>
        <v>680</v>
      </c>
      <c r="AF89" s="8">
        <f>SUM(Table325[[#This Row],[75]:[79]])</f>
        <v>677</v>
      </c>
      <c r="AG89" s="8">
        <f>SUM(Table325[[#This Row],[80]:[84]])</f>
        <v>401</v>
      </c>
      <c r="AH89" s="8">
        <f>SUM(Table325[[#This Row],[85]:[89]])</f>
        <v>270</v>
      </c>
      <c r="AI89" s="8">
        <f>Table325[[#This Row],[90]]</f>
        <v>121</v>
      </c>
      <c r="AJ89" s="8">
        <v>52</v>
      </c>
      <c r="AK89" s="8">
        <v>54</v>
      </c>
      <c r="AL89" s="8">
        <v>64</v>
      </c>
      <c r="AM89" s="8">
        <v>63</v>
      </c>
      <c r="AN89" s="8">
        <v>63</v>
      </c>
      <c r="AO89" s="8">
        <v>70</v>
      </c>
      <c r="AP89" s="8">
        <v>90</v>
      </c>
      <c r="AQ89" s="8">
        <v>83</v>
      </c>
      <c r="AR89" s="8">
        <v>91</v>
      </c>
      <c r="AS89" s="8">
        <v>97</v>
      </c>
      <c r="AT89" s="8">
        <v>84</v>
      </c>
      <c r="AU89" s="8">
        <v>88</v>
      </c>
      <c r="AV89" s="8">
        <v>85</v>
      </c>
      <c r="AW89" s="8">
        <v>88</v>
      </c>
      <c r="AX89" s="8">
        <v>105</v>
      </c>
      <c r="AY89" s="8">
        <v>90</v>
      </c>
      <c r="AZ89" s="8">
        <v>89</v>
      </c>
      <c r="BA89" s="8">
        <v>109</v>
      </c>
      <c r="BB89" s="8">
        <v>86</v>
      </c>
      <c r="BC89" s="8">
        <v>84</v>
      </c>
      <c r="BD89" s="8">
        <v>88</v>
      </c>
      <c r="BE89" s="8">
        <v>96</v>
      </c>
      <c r="BF89" s="8">
        <v>86</v>
      </c>
      <c r="BG89" s="8">
        <v>55</v>
      </c>
      <c r="BH89" s="8">
        <v>57</v>
      </c>
      <c r="BI89" s="8">
        <v>76</v>
      </c>
      <c r="BJ89" s="8">
        <v>69</v>
      </c>
      <c r="BK89" s="8">
        <v>74</v>
      </c>
      <c r="BL89" s="8">
        <v>67</v>
      </c>
      <c r="BM89" s="8">
        <v>81</v>
      </c>
      <c r="BN89" s="8">
        <v>71</v>
      </c>
      <c r="BO89" s="8">
        <v>77</v>
      </c>
      <c r="BP89" s="8">
        <v>66</v>
      </c>
      <c r="BQ89" s="8">
        <v>76</v>
      </c>
      <c r="BR89" s="8">
        <v>70</v>
      </c>
      <c r="BS89" s="8">
        <v>82</v>
      </c>
      <c r="BT89" s="8">
        <v>89</v>
      </c>
      <c r="BU89" s="8">
        <v>91</v>
      </c>
      <c r="BV89" s="8">
        <v>107</v>
      </c>
      <c r="BW89" s="8">
        <v>94</v>
      </c>
      <c r="BX89" s="8">
        <v>75</v>
      </c>
      <c r="BY89" s="8">
        <v>91</v>
      </c>
      <c r="BZ89" s="8">
        <v>90</v>
      </c>
      <c r="CA89" s="8">
        <v>103</v>
      </c>
      <c r="CB89" s="8">
        <v>70</v>
      </c>
      <c r="CC89" s="8">
        <v>99</v>
      </c>
      <c r="CD89" s="8">
        <v>94</v>
      </c>
      <c r="CE89" s="8">
        <v>93</v>
      </c>
      <c r="CF89" s="8">
        <v>100</v>
      </c>
      <c r="CG89" s="8">
        <v>126</v>
      </c>
      <c r="CH89" s="8">
        <v>113</v>
      </c>
      <c r="CI89" s="8">
        <v>125</v>
      </c>
      <c r="CJ89" s="8">
        <v>150</v>
      </c>
      <c r="CK89" s="8">
        <v>157</v>
      </c>
      <c r="CL89" s="8">
        <v>148</v>
      </c>
      <c r="CM89" s="8">
        <v>158</v>
      </c>
      <c r="CN89" s="8">
        <v>190</v>
      </c>
      <c r="CO89" s="8">
        <v>218</v>
      </c>
      <c r="CP89" s="8">
        <v>169</v>
      </c>
      <c r="CQ89" s="8">
        <v>205</v>
      </c>
      <c r="CR89" s="8">
        <v>161</v>
      </c>
      <c r="CS89" s="8">
        <v>153</v>
      </c>
      <c r="CT89" s="8">
        <v>183</v>
      </c>
      <c r="CU89" s="8">
        <v>160</v>
      </c>
      <c r="CV89" s="8">
        <v>171</v>
      </c>
      <c r="CW89" s="8">
        <v>151</v>
      </c>
      <c r="CX89" s="8">
        <v>172</v>
      </c>
      <c r="CY89" s="8">
        <v>174</v>
      </c>
      <c r="CZ89" s="8">
        <v>140</v>
      </c>
      <c r="DA89" s="8">
        <v>148</v>
      </c>
      <c r="DB89" s="8">
        <v>124</v>
      </c>
      <c r="DC89" s="8">
        <v>149</v>
      </c>
      <c r="DD89" s="8">
        <v>146</v>
      </c>
      <c r="DE89" s="8">
        <v>122</v>
      </c>
      <c r="DF89" s="8">
        <v>139</v>
      </c>
      <c r="DG89" s="8">
        <v>151</v>
      </c>
      <c r="DH89" s="8">
        <v>138</v>
      </c>
      <c r="DI89" s="8">
        <v>186</v>
      </c>
      <c r="DJ89" s="8">
        <v>94</v>
      </c>
      <c r="DK89" s="8">
        <v>108</v>
      </c>
      <c r="DL89" s="8">
        <v>108</v>
      </c>
      <c r="DM89" s="8">
        <v>90</v>
      </c>
      <c r="DN89" s="8">
        <v>83</v>
      </c>
      <c r="DO89" s="8">
        <v>63</v>
      </c>
      <c r="DP89" s="8">
        <v>57</v>
      </c>
      <c r="DQ89" s="8">
        <v>60</v>
      </c>
      <c r="DR89" s="8">
        <v>58</v>
      </c>
      <c r="DS89" s="8">
        <v>60</v>
      </c>
      <c r="DT89" s="8">
        <v>52</v>
      </c>
      <c r="DU89" s="8">
        <v>40</v>
      </c>
      <c r="DV89" s="8">
        <v>121</v>
      </c>
      <c r="DW89" s="8">
        <f t="shared" si="4"/>
        <v>5342</v>
      </c>
      <c r="DX89" s="8">
        <f t="shared" si="5"/>
        <v>552</v>
      </c>
      <c r="DY89" s="8">
        <f t="shared" si="6"/>
        <v>2131</v>
      </c>
      <c r="DZ89" s="8">
        <f t="shared" si="7"/>
        <v>2461</v>
      </c>
    </row>
    <row r="90" spans="1:130" x14ac:dyDescent="0.2">
      <c r="A90" t="s">
        <v>210</v>
      </c>
      <c r="B90" t="s">
        <v>303</v>
      </c>
      <c r="C90" t="s">
        <v>304</v>
      </c>
      <c r="D90" s="8">
        <f>SUM(Table325[[#This Row],[0]:[90]])</f>
        <v>11042</v>
      </c>
      <c r="E90" s="8">
        <f>SUM(Table325[[#This Row],[0]:[15]])</f>
        <v>1897</v>
      </c>
      <c r="F90" s="8">
        <f>SUM(Table325[[#This Row],[16]:[64]])</f>
        <v>6636</v>
      </c>
      <c r="G90" s="8">
        <f>SUM(Table325[[#This Row],[65]:[90]])</f>
        <v>2509</v>
      </c>
      <c r="H90" s="8">
        <f>SUM(Table325[[#This Row],[85]:[90]])</f>
        <v>245</v>
      </c>
      <c r="I90" s="8">
        <f>SUM(Table325[[#This Row],[0]:[17]])</f>
        <v>2126</v>
      </c>
      <c r="J90" s="8">
        <f>SUM(Table325[[#This Row],[18]:[64]])</f>
        <v>6407</v>
      </c>
      <c r="K90" s="8">
        <f>SUM(Table325[[#This Row],[0]:[4]])</f>
        <v>492</v>
      </c>
      <c r="L90" s="8">
        <f>SUM(Table325[[#This Row],[5]:[15]])</f>
        <v>1405</v>
      </c>
      <c r="M90" s="8">
        <f>SUM(Table325[[#This Row],[16]:[24]])</f>
        <v>1052</v>
      </c>
      <c r="N90" s="8">
        <f>SUM(Table325[[#This Row],[25]:[49]])</f>
        <v>3130</v>
      </c>
      <c r="O90" s="8">
        <f>SUM(Table325[[#This Row],[50]:[64]])</f>
        <v>2454</v>
      </c>
      <c r="P90" s="8">
        <f>SUM(Table325[[#This Row],[65]:[74]])</f>
        <v>1353</v>
      </c>
      <c r="Q90" s="8">
        <f>SUM(Table325[[#This Row],[75]:[84]])</f>
        <v>911</v>
      </c>
      <c r="R90" s="8">
        <f>SUM(Table325[[#This Row],[5]:[9]])</f>
        <v>568</v>
      </c>
      <c r="S90" s="8">
        <f>SUM(Table325[[#This Row],[10]:[14]])</f>
        <v>687</v>
      </c>
      <c r="T90" s="8">
        <f>SUM(Table325[[#This Row],[15]:[19]])</f>
        <v>608</v>
      </c>
      <c r="U90" s="8">
        <f>SUM(Table325[[#This Row],[20]:[24]])</f>
        <v>594</v>
      </c>
      <c r="V90" s="8">
        <f>SUM(Table325[[#This Row],[25]:[29]])</f>
        <v>564</v>
      </c>
      <c r="W90" s="8">
        <f>SUM(Table325[[#This Row],[30]:[34]])</f>
        <v>568</v>
      </c>
      <c r="X90" s="8">
        <f>SUM(Table325[[#This Row],[35]:[39]])</f>
        <v>717</v>
      </c>
      <c r="Y90" s="8">
        <f>SUM(Table325[[#This Row],[40]:[44]])</f>
        <v>703</v>
      </c>
      <c r="Z90" s="8">
        <f>SUM(Table325[[#This Row],[45]:[49]])</f>
        <v>578</v>
      </c>
      <c r="AA90" s="8">
        <f>SUM(Table325[[#This Row],[50]:[54]])</f>
        <v>732</v>
      </c>
      <c r="AB90" s="8">
        <f>SUM(Table325[[#This Row],[55]:[59]])</f>
        <v>838</v>
      </c>
      <c r="AC90" s="8">
        <f>SUM(Table325[[#This Row],[60]:[64]])</f>
        <v>884</v>
      </c>
      <c r="AD90" s="8">
        <f>SUM(Table325[[#This Row],[65]:[69]])</f>
        <v>762</v>
      </c>
      <c r="AE90" s="8">
        <f>SUM(Table325[[#This Row],[70]:[74]])</f>
        <v>591</v>
      </c>
      <c r="AF90" s="8">
        <f>SUM(Table325[[#This Row],[75]:[79]])</f>
        <v>613</v>
      </c>
      <c r="AG90" s="8">
        <f>SUM(Table325[[#This Row],[80]:[84]])</f>
        <v>298</v>
      </c>
      <c r="AH90" s="8">
        <f>SUM(Table325[[#This Row],[85]:[89]])</f>
        <v>159</v>
      </c>
      <c r="AI90" s="8">
        <f>Table325[[#This Row],[90]]</f>
        <v>86</v>
      </c>
      <c r="AJ90" s="8">
        <v>99</v>
      </c>
      <c r="AK90" s="8">
        <v>90</v>
      </c>
      <c r="AL90" s="8">
        <v>105</v>
      </c>
      <c r="AM90" s="8">
        <v>100</v>
      </c>
      <c r="AN90" s="8">
        <v>98</v>
      </c>
      <c r="AO90" s="8">
        <v>113</v>
      </c>
      <c r="AP90" s="8">
        <v>104</v>
      </c>
      <c r="AQ90" s="8">
        <v>113</v>
      </c>
      <c r="AR90" s="8">
        <v>117</v>
      </c>
      <c r="AS90" s="8">
        <v>121</v>
      </c>
      <c r="AT90" s="8">
        <v>132</v>
      </c>
      <c r="AU90" s="8">
        <v>156</v>
      </c>
      <c r="AV90" s="8">
        <v>121</v>
      </c>
      <c r="AW90" s="8">
        <v>149</v>
      </c>
      <c r="AX90" s="8">
        <v>129</v>
      </c>
      <c r="AY90" s="8">
        <v>150</v>
      </c>
      <c r="AZ90" s="8">
        <v>135</v>
      </c>
      <c r="BA90" s="8">
        <v>94</v>
      </c>
      <c r="BB90" s="8">
        <v>114</v>
      </c>
      <c r="BC90" s="8">
        <v>115</v>
      </c>
      <c r="BD90" s="8">
        <v>136</v>
      </c>
      <c r="BE90" s="8">
        <v>132</v>
      </c>
      <c r="BF90" s="8">
        <v>117</v>
      </c>
      <c r="BG90" s="8">
        <v>102</v>
      </c>
      <c r="BH90" s="8">
        <v>107</v>
      </c>
      <c r="BI90" s="8">
        <v>91</v>
      </c>
      <c r="BJ90" s="8">
        <v>114</v>
      </c>
      <c r="BK90" s="8">
        <v>136</v>
      </c>
      <c r="BL90" s="8">
        <v>118</v>
      </c>
      <c r="BM90" s="8">
        <v>105</v>
      </c>
      <c r="BN90" s="8">
        <v>110</v>
      </c>
      <c r="BO90" s="8">
        <v>105</v>
      </c>
      <c r="BP90" s="8">
        <v>125</v>
      </c>
      <c r="BQ90" s="8">
        <v>111</v>
      </c>
      <c r="BR90" s="8">
        <v>117</v>
      </c>
      <c r="BS90" s="8">
        <v>147</v>
      </c>
      <c r="BT90" s="8">
        <v>152</v>
      </c>
      <c r="BU90" s="8">
        <v>123</v>
      </c>
      <c r="BV90" s="8">
        <v>151</v>
      </c>
      <c r="BW90" s="8">
        <v>144</v>
      </c>
      <c r="BX90" s="8">
        <v>136</v>
      </c>
      <c r="BY90" s="8">
        <v>159</v>
      </c>
      <c r="BZ90" s="8">
        <v>131</v>
      </c>
      <c r="CA90" s="8">
        <v>148</v>
      </c>
      <c r="CB90" s="8">
        <v>129</v>
      </c>
      <c r="CC90" s="8">
        <v>115</v>
      </c>
      <c r="CD90" s="8">
        <v>118</v>
      </c>
      <c r="CE90" s="8">
        <v>93</v>
      </c>
      <c r="CF90" s="8">
        <v>130</v>
      </c>
      <c r="CG90" s="8">
        <v>122</v>
      </c>
      <c r="CH90" s="8">
        <v>115</v>
      </c>
      <c r="CI90" s="8">
        <v>135</v>
      </c>
      <c r="CJ90" s="8">
        <v>162</v>
      </c>
      <c r="CK90" s="8">
        <v>165</v>
      </c>
      <c r="CL90" s="8">
        <v>155</v>
      </c>
      <c r="CM90" s="8">
        <v>161</v>
      </c>
      <c r="CN90" s="8">
        <v>172</v>
      </c>
      <c r="CO90" s="8">
        <v>156</v>
      </c>
      <c r="CP90" s="8">
        <v>182</v>
      </c>
      <c r="CQ90" s="8">
        <v>167</v>
      </c>
      <c r="CR90" s="8">
        <v>197</v>
      </c>
      <c r="CS90" s="8">
        <v>173</v>
      </c>
      <c r="CT90" s="8">
        <v>197</v>
      </c>
      <c r="CU90" s="8">
        <v>161</v>
      </c>
      <c r="CV90" s="8">
        <v>156</v>
      </c>
      <c r="CW90" s="8">
        <v>166</v>
      </c>
      <c r="CX90" s="8">
        <v>172</v>
      </c>
      <c r="CY90" s="8">
        <v>138</v>
      </c>
      <c r="CZ90" s="8">
        <v>131</v>
      </c>
      <c r="DA90" s="8">
        <v>155</v>
      </c>
      <c r="DB90" s="8">
        <v>123</v>
      </c>
      <c r="DC90" s="8">
        <v>123</v>
      </c>
      <c r="DD90" s="8">
        <v>119</v>
      </c>
      <c r="DE90" s="8">
        <v>113</v>
      </c>
      <c r="DF90" s="8">
        <v>113</v>
      </c>
      <c r="DG90" s="8">
        <v>139</v>
      </c>
      <c r="DH90" s="8">
        <v>143</v>
      </c>
      <c r="DI90" s="8">
        <v>145</v>
      </c>
      <c r="DJ90" s="8">
        <v>94</v>
      </c>
      <c r="DK90" s="8">
        <v>92</v>
      </c>
      <c r="DL90" s="8">
        <v>75</v>
      </c>
      <c r="DM90" s="8">
        <v>52</v>
      </c>
      <c r="DN90" s="8">
        <v>55</v>
      </c>
      <c r="DO90" s="8">
        <v>66</v>
      </c>
      <c r="DP90" s="8">
        <v>50</v>
      </c>
      <c r="DQ90" s="8">
        <v>37</v>
      </c>
      <c r="DR90" s="8">
        <v>32</v>
      </c>
      <c r="DS90" s="8">
        <v>33</v>
      </c>
      <c r="DT90" s="8">
        <v>27</v>
      </c>
      <c r="DU90" s="8">
        <v>30</v>
      </c>
      <c r="DV90" s="8">
        <v>86</v>
      </c>
      <c r="DW90" s="8">
        <f t="shared" si="4"/>
        <v>6636</v>
      </c>
      <c r="DX90" s="8">
        <f t="shared" si="5"/>
        <v>823</v>
      </c>
      <c r="DY90" s="8">
        <f t="shared" si="6"/>
        <v>3130</v>
      </c>
      <c r="DZ90" s="8">
        <f t="shared" si="7"/>
        <v>2454</v>
      </c>
    </row>
    <row r="91" spans="1:130" x14ac:dyDescent="0.2">
      <c r="A91" t="s">
        <v>210</v>
      </c>
      <c r="B91" t="s">
        <v>305</v>
      </c>
      <c r="C91" t="s">
        <v>306</v>
      </c>
      <c r="D91" s="8">
        <f>SUM(Table325[[#This Row],[0]:[90]])</f>
        <v>9466</v>
      </c>
      <c r="E91" s="8">
        <f>SUM(Table325[[#This Row],[0]:[15]])</f>
        <v>1561</v>
      </c>
      <c r="F91" s="8">
        <f>SUM(Table325[[#This Row],[16]:[64]])</f>
        <v>5748</v>
      </c>
      <c r="G91" s="8">
        <f>SUM(Table325[[#This Row],[65]:[90]])</f>
        <v>2157</v>
      </c>
      <c r="H91" s="8">
        <f>SUM(Table325[[#This Row],[85]:[90]])</f>
        <v>183</v>
      </c>
      <c r="I91" s="8">
        <f>SUM(Table325[[#This Row],[0]:[17]])</f>
        <v>1792</v>
      </c>
      <c r="J91" s="8">
        <f>SUM(Table325[[#This Row],[18]:[64]])</f>
        <v>5517</v>
      </c>
      <c r="K91" s="8">
        <f>SUM(Table325[[#This Row],[0]:[4]])</f>
        <v>414</v>
      </c>
      <c r="L91" s="8">
        <f>SUM(Table325[[#This Row],[5]:[15]])</f>
        <v>1147</v>
      </c>
      <c r="M91" s="8">
        <f>SUM(Table325[[#This Row],[16]:[24]])</f>
        <v>966</v>
      </c>
      <c r="N91" s="8">
        <f>SUM(Table325[[#This Row],[25]:[49]])</f>
        <v>2642</v>
      </c>
      <c r="O91" s="8">
        <f>SUM(Table325[[#This Row],[50]:[64]])</f>
        <v>2140</v>
      </c>
      <c r="P91" s="8">
        <f>SUM(Table325[[#This Row],[65]:[74]])</f>
        <v>1250</v>
      </c>
      <c r="Q91" s="8">
        <f>SUM(Table325[[#This Row],[75]:[84]])</f>
        <v>724</v>
      </c>
      <c r="R91" s="8">
        <f>SUM(Table325[[#This Row],[5]:[9]])</f>
        <v>464</v>
      </c>
      <c r="S91" s="8">
        <f>SUM(Table325[[#This Row],[10]:[14]])</f>
        <v>575</v>
      </c>
      <c r="T91" s="8">
        <f>SUM(Table325[[#This Row],[15]:[19]])</f>
        <v>551</v>
      </c>
      <c r="U91" s="8">
        <f>SUM(Table325[[#This Row],[20]:[24]])</f>
        <v>523</v>
      </c>
      <c r="V91" s="8">
        <f>SUM(Table325[[#This Row],[25]:[29]])</f>
        <v>457</v>
      </c>
      <c r="W91" s="8">
        <f>SUM(Table325[[#This Row],[30]:[34]])</f>
        <v>491</v>
      </c>
      <c r="X91" s="8">
        <f>SUM(Table325[[#This Row],[35]:[39]])</f>
        <v>571</v>
      </c>
      <c r="Y91" s="8">
        <f>SUM(Table325[[#This Row],[40]:[44]])</f>
        <v>578</v>
      </c>
      <c r="Z91" s="8">
        <f>SUM(Table325[[#This Row],[45]:[49]])</f>
        <v>545</v>
      </c>
      <c r="AA91" s="8">
        <f>SUM(Table325[[#This Row],[50]:[54]])</f>
        <v>643</v>
      </c>
      <c r="AB91" s="8">
        <f>SUM(Table325[[#This Row],[55]:[59]])</f>
        <v>785</v>
      </c>
      <c r="AC91" s="8">
        <f>SUM(Table325[[#This Row],[60]:[64]])</f>
        <v>712</v>
      </c>
      <c r="AD91" s="8">
        <f>SUM(Table325[[#This Row],[65]:[69]])</f>
        <v>669</v>
      </c>
      <c r="AE91" s="8">
        <f>SUM(Table325[[#This Row],[70]:[74]])</f>
        <v>581</v>
      </c>
      <c r="AF91" s="8">
        <f>SUM(Table325[[#This Row],[75]:[79]])</f>
        <v>456</v>
      </c>
      <c r="AG91" s="8">
        <f>SUM(Table325[[#This Row],[80]:[84]])</f>
        <v>268</v>
      </c>
      <c r="AH91" s="8">
        <f>SUM(Table325[[#This Row],[85]:[89]])</f>
        <v>129</v>
      </c>
      <c r="AI91" s="8">
        <f>Table325[[#This Row],[90]]</f>
        <v>54</v>
      </c>
      <c r="AJ91" s="8">
        <v>75</v>
      </c>
      <c r="AK91" s="8">
        <v>61</v>
      </c>
      <c r="AL91" s="8">
        <v>96</v>
      </c>
      <c r="AM91" s="8">
        <v>87</v>
      </c>
      <c r="AN91" s="8">
        <v>95</v>
      </c>
      <c r="AO91" s="8">
        <v>88</v>
      </c>
      <c r="AP91" s="8">
        <v>81</v>
      </c>
      <c r="AQ91" s="8">
        <v>91</v>
      </c>
      <c r="AR91" s="8">
        <v>100</v>
      </c>
      <c r="AS91" s="8">
        <v>104</v>
      </c>
      <c r="AT91" s="8">
        <v>123</v>
      </c>
      <c r="AU91" s="8">
        <v>108</v>
      </c>
      <c r="AV91" s="8">
        <v>96</v>
      </c>
      <c r="AW91" s="8">
        <v>130</v>
      </c>
      <c r="AX91" s="8">
        <v>118</v>
      </c>
      <c r="AY91" s="8">
        <v>108</v>
      </c>
      <c r="AZ91" s="8">
        <v>131</v>
      </c>
      <c r="BA91" s="8">
        <v>100</v>
      </c>
      <c r="BB91" s="8">
        <v>110</v>
      </c>
      <c r="BC91" s="8">
        <v>102</v>
      </c>
      <c r="BD91" s="8">
        <v>152</v>
      </c>
      <c r="BE91" s="8">
        <v>145</v>
      </c>
      <c r="BF91" s="8">
        <v>61</v>
      </c>
      <c r="BG91" s="8">
        <v>81</v>
      </c>
      <c r="BH91" s="8">
        <v>84</v>
      </c>
      <c r="BI91" s="8">
        <v>82</v>
      </c>
      <c r="BJ91" s="8">
        <v>78</v>
      </c>
      <c r="BK91" s="8">
        <v>100</v>
      </c>
      <c r="BL91" s="8">
        <v>110</v>
      </c>
      <c r="BM91" s="8">
        <v>87</v>
      </c>
      <c r="BN91" s="8">
        <v>86</v>
      </c>
      <c r="BO91" s="8">
        <v>97</v>
      </c>
      <c r="BP91" s="8">
        <v>96</v>
      </c>
      <c r="BQ91" s="8">
        <v>96</v>
      </c>
      <c r="BR91" s="8">
        <v>116</v>
      </c>
      <c r="BS91" s="8">
        <v>129</v>
      </c>
      <c r="BT91" s="8">
        <v>105</v>
      </c>
      <c r="BU91" s="8">
        <v>114</v>
      </c>
      <c r="BV91" s="8">
        <v>125</v>
      </c>
      <c r="BW91" s="8">
        <v>98</v>
      </c>
      <c r="BX91" s="8">
        <v>96</v>
      </c>
      <c r="BY91" s="8">
        <v>131</v>
      </c>
      <c r="BZ91" s="8">
        <v>102</v>
      </c>
      <c r="CA91" s="8">
        <v>129</v>
      </c>
      <c r="CB91" s="8">
        <v>120</v>
      </c>
      <c r="CC91" s="8">
        <v>118</v>
      </c>
      <c r="CD91" s="8">
        <v>107</v>
      </c>
      <c r="CE91" s="8">
        <v>99</v>
      </c>
      <c r="CF91" s="8">
        <v>107</v>
      </c>
      <c r="CG91" s="8">
        <v>114</v>
      </c>
      <c r="CH91" s="8">
        <v>111</v>
      </c>
      <c r="CI91" s="8">
        <v>130</v>
      </c>
      <c r="CJ91" s="8">
        <v>119</v>
      </c>
      <c r="CK91" s="8">
        <v>147</v>
      </c>
      <c r="CL91" s="8">
        <v>136</v>
      </c>
      <c r="CM91" s="8">
        <v>153</v>
      </c>
      <c r="CN91" s="8">
        <v>155</v>
      </c>
      <c r="CO91" s="8">
        <v>158</v>
      </c>
      <c r="CP91" s="8">
        <v>168</v>
      </c>
      <c r="CQ91" s="8">
        <v>151</v>
      </c>
      <c r="CR91" s="8">
        <v>163</v>
      </c>
      <c r="CS91" s="8">
        <v>153</v>
      </c>
      <c r="CT91" s="8">
        <v>137</v>
      </c>
      <c r="CU91" s="8">
        <v>143</v>
      </c>
      <c r="CV91" s="8">
        <v>116</v>
      </c>
      <c r="CW91" s="8">
        <v>145</v>
      </c>
      <c r="CX91" s="8">
        <v>158</v>
      </c>
      <c r="CY91" s="8">
        <v>107</v>
      </c>
      <c r="CZ91" s="8">
        <v>139</v>
      </c>
      <c r="DA91" s="8">
        <v>120</v>
      </c>
      <c r="DB91" s="8">
        <v>110</v>
      </c>
      <c r="DC91" s="8">
        <v>122</v>
      </c>
      <c r="DD91" s="8">
        <v>102</v>
      </c>
      <c r="DE91" s="8">
        <v>115</v>
      </c>
      <c r="DF91" s="8">
        <v>132</v>
      </c>
      <c r="DG91" s="8">
        <v>98</v>
      </c>
      <c r="DH91" s="8">
        <v>87</v>
      </c>
      <c r="DI91" s="8">
        <v>116</v>
      </c>
      <c r="DJ91" s="8">
        <v>73</v>
      </c>
      <c r="DK91" s="8">
        <v>82</v>
      </c>
      <c r="DL91" s="8">
        <v>68</v>
      </c>
      <c r="DM91" s="8">
        <v>48</v>
      </c>
      <c r="DN91" s="8">
        <v>54</v>
      </c>
      <c r="DO91" s="8">
        <v>52</v>
      </c>
      <c r="DP91" s="8">
        <v>46</v>
      </c>
      <c r="DQ91" s="8">
        <v>26</v>
      </c>
      <c r="DR91" s="8">
        <v>31</v>
      </c>
      <c r="DS91" s="8">
        <v>37</v>
      </c>
      <c r="DT91" s="8">
        <v>19</v>
      </c>
      <c r="DU91" s="8">
        <v>16</v>
      </c>
      <c r="DV91" s="8">
        <v>54</v>
      </c>
      <c r="DW91" s="8">
        <f t="shared" si="4"/>
        <v>5748</v>
      </c>
      <c r="DX91" s="8">
        <f t="shared" si="5"/>
        <v>735</v>
      </c>
      <c r="DY91" s="8">
        <f t="shared" si="6"/>
        <v>2642</v>
      </c>
      <c r="DZ91" s="8">
        <f t="shared" si="7"/>
        <v>2140</v>
      </c>
    </row>
    <row r="92" spans="1:130" x14ac:dyDescent="0.2">
      <c r="A92" t="s">
        <v>307</v>
      </c>
      <c r="B92" t="s">
        <v>308</v>
      </c>
      <c r="C92" t="s">
        <v>309</v>
      </c>
      <c r="D92" s="8">
        <f>SUM(Table325[[#This Row],[0]:[90]])</f>
        <v>538011</v>
      </c>
      <c r="E92" s="8">
        <f>SUM(Table325[[#This Row],[0]:[15]])</f>
        <v>88221</v>
      </c>
      <c r="F92" s="8">
        <f>SUM(Table325[[#This Row],[16]:[64]])</f>
        <v>332052</v>
      </c>
      <c r="G92" s="8">
        <f>SUM(Table325[[#This Row],[65]:[90]])</f>
        <v>117738</v>
      </c>
      <c r="H92" s="8">
        <f>SUM(Table325[[#This Row],[85]:[90]])</f>
        <v>14046</v>
      </c>
      <c r="I92" s="8">
        <f>SUM(Table325[[#This Row],[0]:[17]])</f>
        <v>100432</v>
      </c>
      <c r="J92" s="8">
        <f>SUM(Table325[[#This Row],[18]:[64]])</f>
        <v>319841</v>
      </c>
      <c r="K92" s="8">
        <f>SUM(Table325[[#This Row],[0]:[4]])</f>
        <v>24185</v>
      </c>
      <c r="L92" s="8">
        <f>SUM(Table325[[#This Row],[5]:[15]])</f>
        <v>64036</v>
      </c>
      <c r="M92" s="8">
        <f>SUM(Table325[[#This Row],[16]:[24]])</f>
        <v>64622</v>
      </c>
      <c r="N92" s="8">
        <f>SUM(Table325[[#This Row],[25]:[49]])</f>
        <v>154633</v>
      </c>
      <c r="O92" s="8">
        <f>SUM(Table325[[#This Row],[50]:[64]])</f>
        <v>112797</v>
      </c>
      <c r="P92" s="8">
        <f>SUM(Table325[[#This Row],[65]:[74]])</f>
        <v>61802</v>
      </c>
      <c r="Q92" s="8">
        <f>SUM(Table325[[#This Row],[75]:[84]])</f>
        <v>41890</v>
      </c>
      <c r="R92" s="8">
        <f>SUM(Table325[[#This Row],[5]:[9]])</f>
        <v>27622</v>
      </c>
      <c r="S92" s="8">
        <f>SUM(Table325[[#This Row],[10]:[14]])</f>
        <v>30511</v>
      </c>
      <c r="T92" s="8">
        <f>SUM(Table325[[#This Row],[15]:[19]])</f>
        <v>32996</v>
      </c>
      <c r="U92" s="8">
        <f>SUM(Table325[[#This Row],[20]:[24]])</f>
        <v>37529</v>
      </c>
      <c r="V92" s="8">
        <f>SUM(Table325[[#This Row],[25]:[29]])</f>
        <v>29214</v>
      </c>
      <c r="W92" s="8">
        <f>SUM(Table325[[#This Row],[30]:[34]])</f>
        <v>31801</v>
      </c>
      <c r="X92" s="8">
        <f>SUM(Table325[[#This Row],[35]:[39]])</f>
        <v>32671</v>
      </c>
      <c r="Y92" s="8">
        <f>SUM(Table325[[#This Row],[40]:[44]])</f>
        <v>31872</v>
      </c>
      <c r="Z92" s="8">
        <f>SUM(Table325[[#This Row],[45]:[49]])</f>
        <v>29075</v>
      </c>
      <c r="AA92" s="8">
        <f>SUM(Table325[[#This Row],[50]:[54]])</f>
        <v>34981</v>
      </c>
      <c r="AB92" s="8">
        <f>SUM(Table325[[#This Row],[55]:[59]])</f>
        <v>39785</v>
      </c>
      <c r="AC92" s="8">
        <f>SUM(Table325[[#This Row],[60]:[64]])</f>
        <v>38031</v>
      </c>
      <c r="AD92" s="8">
        <f>SUM(Table325[[#This Row],[65]:[69]])</f>
        <v>33130</v>
      </c>
      <c r="AE92" s="8">
        <f>SUM(Table325[[#This Row],[70]:[74]])</f>
        <v>28672</v>
      </c>
      <c r="AF92" s="8">
        <f>SUM(Table325[[#This Row],[75]:[79]])</f>
        <v>26180</v>
      </c>
      <c r="AG92" s="8">
        <f>SUM(Table325[[#This Row],[80]:[84]])</f>
        <v>15710</v>
      </c>
      <c r="AH92" s="8">
        <f>SUM(Table325[[#This Row],[85]:[89]])</f>
        <v>9455</v>
      </c>
      <c r="AI92" s="8">
        <f>Table325[[#This Row],[90]]</f>
        <v>4591</v>
      </c>
      <c r="AJ92" s="8">
        <v>4708</v>
      </c>
      <c r="AK92" s="8">
        <v>4579</v>
      </c>
      <c r="AL92" s="8">
        <v>4876</v>
      </c>
      <c r="AM92" s="8">
        <v>4881</v>
      </c>
      <c r="AN92" s="8">
        <v>5141</v>
      </c>
      <c r="AO92" s="8">
        <v>5213</v>
      </c>
      <c r="AP92" s="8">
        <v>5372</v>
      </c>
      <c r="AQ92" s="8">
        <v>5469</v>
      </c>
      <c r="AR92" s="8">
        <v>5822</v>
      </c>
      <c r="AS92" s="8">
        <v>5746</v>
      </c>
      <c r="AT92" s="8">
        <v>5947</v>
      </c>
      <c r="AU92" s="8">
        <v>6055</v>
      </c>
      <c r="AV92" s="8">
        <v>6115</v>
      </c>
      <c r="AW92" s="8">
        <v>6203</v>
      </c>
      <c r="AX92" s="8">
        <v>6191</v>
      </c>
      <c r="AY92" s="8">
        <v>5903</v>
      </c>
      <c r="AZ92" s="8">
        <v>6182</v>
      </c>
      <c r="BA92" s="8">
        <v>6029</v>
      </c>
      <c r="BB92" s="8">
        <v>6277</v>
      </c>
      <c r="BC92" s="8">
        <v>8605</v>
      </c>
      <c r="BD92" s="8">
        <v>9061</v>
      </c>
      <c r="BE92" s="8">
        <v>9761</v>
      </c>
      <c r="BF92" s="8">
        <v>7290</v>
      </c>
      <c r="BG92" s="8">
        <v>5917</v>
      </c>
      <c r="BH92" s="8">
        <v>5500</v>
      </c>
      <c r="BI92" s="8">
        <v>5710</v>
      </c>
      <c r="BJ92" s="8">
        <v>5666</v>
      </c>
      <c r="BK92" s="8">
        <v>5972</v>
      </c>
      <c r="BL92" s="8">
        <v>5893</v>
      </c>
      <c r="BM92" s="8">
        <v>5973</v>
      </c>
      <c r="BN92" s="8">
        <v>6007</v>
      </c>
      <c r="BO92" s="8">
        <v>6247</v>
      </c>
      <c r="BP92" s="8">
        <v>6468</v>
      </c>
      <c r="BQ92" s="8">
        <v>6635</v>
      </c>
      <c r="BR92" s="8">
        <v>6444</v>
      </c>
      <c r="BS92" s="8">
        <v>6456</v>
      </c>
      <c r="BT92" s="8">
        <v>6618</v>
      </c>
      <c r="BU92" s="8">
        <v>6513</v>
      </c>
      <c r="BV92" s="8">
        <v>6635</v>
      </c>
      <c r="BW92" s="8">
        <v>6449</v>
      </c>
      <c r="BX92" s="8">
        <v>6288</v>
      </c>
      <c r="BY92" s="8">
        <v>6429</v>
      </c>
      <c r="BZ92" s="8">
        <v>6374</v>
      </c>
      <c r="CA92" s="8">
        <v>6413</v>
      </c>
      <c r="CB92" s="8">
        <v>6368</v>
      </c>
      <c r="CC92" s="8">
        <v>6357</v>
      </c>
      <c r="CD92" s="8">
        <v>5674</v>
      </c>
      <c r="CE92" s="8">
        <v>5420</v>
      </c>
      <c r="CF92" s="8">
        <v>5705</v>
      </c>
      <c r="CG92" s="8">
        <v>5919</v>
      </c>
      <c r="CH92" s="8">
        <v>6048</v>
      </c>
      <c r="CI92" s="8">
        <v>6758</v>
      </c>
      <c r="CJ92" s="8">
        <v>7248</v>
      </c>
      <c r="CK92" s="8">
        <v>7689</v>
      </c>
      <c r="CL92" s="8">
        <v>7238</v>
      </c>
      <c r="CM92" s="8">
        <v>7686</v>
      </c>
      <c r="CN92" s="8">
        <v>7839</v>
      </c>
      <c r="CO92" s="8">
        <v>8010</v>
      </c>
      <c r="CP92" s="8">
        <v>8062</v>
      </c>
      <c r="CQ92" s="8">
        <v>8188</v>
      </c>
      <c r="CR92" s="8">
        <v>8024</v>
      </c>
      <c r="CS92" s="8">
        <v>7845</v>
      </c>
      <c r="CT92" s="8">
        <v>7815</v>
      </c>
      <c r="CU92" s="8">
        <v>7382</v>
      </c>
      <c r="CV92" s="8">
        <v>6965</v>
      </c>
      <c r="CW92" s="8">
        <v>7189</v>
      </c>
      <c r="CX92" s="8">
        <v>6866</v>
      </c>
      <c r="CY92" s="8">
        <v>6541</v>
      </c>
      <c r="CZ92" s="8">
        <v>6336</v>
      </c>
      <c r="DA92" s="8">
        <v>6198</v>
      </c>
      <c r="DB92" s="8">
        <v>5997</v>
      </c>
      <c r="DC92" s="8">
        <v>5913</v>
      </c>
      <c r="DD92" s="8">
        <v>5588</v>
      </c>
      <c r="DE92" s="8">
        <v>5660</v>
      </c>
      <c r="DF92" s="8">
        <v>5514</v>
      </c>
      <c r="DG92" s="8">
        <v>5662</v>
      </c>
      <c r="DH92" s="8">
        <v>5685</v>
      </c>
      <c r="DI92" s="8">
        <v>6059</v>
      </c>
      <c r="DJ92" s="8">
        <v>4486</v>
      </c>
      <c r="DK92" s="8">
        <v>4288</v>
      </c>
      <c r="DL92" s="8">
        <v>4115</v>
      </c>
      <c r="DM92" s="8">
        <v>3411</v>
      </c>
      <c r="DN92" s="8">
        <v>2928</v>
      </c>
      <c r="DO92" s="8">
        <v>2706</v>
      </c>
      <c r="DP92" s="8">
        <v>2550</v>
      </c>
      <c r="DQ92" s="8">
        <v>2330</v>
      </c>
      <c r="DR92" s="8">
        <v>2136</v>
      </c>
      <c r="DS92" s="8">
        <v>1971</v>
      </c>
      <c r="DT92" s="8">
        <v>1642</v>
      </c>
      <c r="DU92" s="8">
        <v>1376</v>
      </c>
      <c r="DV92" s="8">
        <v>4591</v>
      </c>
      <c r="DW92" s="8">
        <f t="shared" si="4"/>
        <v>332052</v>
      </c>
      <c r="DX92" s="8">
        <f t="shared" si="5"/>
        <v>52411</v>
      </c>
      <c r="DY92" s="8">
        <f t="shared" si="6"/>
        <v>154633</v>
      </c>
      <c r="DZ92" s="8">
        <f t="shared" si="7"/>
        <v>112797</v>
      </c>
    </row>
    <row r="93" spans="1:130" x14ac:dyDescent="0.2">
      <c r="A93" t="s">
        <v>307</v>
      </c>
      <c r="B93" t="s">
        <v>310</v>
      </c>
      <c r="C93" t="s">
        <v>311</v>
      </c>
      <c r="D93" s="8">
        <f>SUM(Table325[[#This Row],[0]:[90]])</f>
        <v>112489</v>
      </c>
      <c r="E93" s="8">
        <f>SUM(Table325[[#This Row],[0]:[15]])</f>
        <v>20040</v>
      </c>
      <c r="F93" s="8">
        <f>SUM(Table325[[#This Row],[16]:[64]])</f>
        <v>68652</v>
      </c>
      <c r="G93" s="8">
        <f>SUM(Table325[[#This Row],[65]:[90]])</f>
        <v>23797</v>
      </c>
      <c r="H93" s="8">
        <f>SUM(Table325[[#This Row],[85]:[90]])</f>
        <v>3148</v>
      </c>
      <c r="I93" s="8">
        <f>SUM(Table325[[#This Row],[0]:[17]])</f>
        <v>22771</v>
      </c>
      <c r="J93" s="8">
        <f>SUM(Table325[[#This Row],[18]:[64]])</f>
        <v>65921</v>
      </c>
      <c r="K93" s="8">
        <f>SUM(Table325[[#This Row],[0]:[4]])</f>
        <v>5549</v>
      </c>
      <c r="L93" s="8">
        <f>SUM(Table325[[#This Row],[5]:[15]])</f>
        <v>14491</v>
      </c>
      <c r="M93" s="8">
        <f>SUM(Table325[[#This Row],[16]:[24]])</f>
        <v>10089</v>
      </c>
      <c r="N93" s="8">
        <f>SUM(Table325[[#This Row],[25]:[49]])</f>
        <v>35671</v>
      </c>
      <c r="O93" s="8">
        <f>SUM(Table325[[#This Row],[50]:[64]])</f>
        <v>22892</v>
      </c>
      <c r="P93" s="8">
        <f>SUM(Table325[[#This Row],[65]:[74]])</f>
        <v>12111</v>
      </c>
      <c r="Q93" s="8">
        <f>SUM(Table325[[#This Row],[75]:[84]])</f>
        <v>8538</v>
      </c>
      <c r="R93" s="8">
        <f>SUM(Table325[[#This Row],[5]:[9]])</f>
        <v>6183</v>
      </c>
      <c r="S93" s="8">
        <f>SUM(Table325[[#This Row],[10]:[14]])</f>
        <v>6894</v>
      </c>
      <c r="T93" s="8">
        <f>SUM(Table325[[#This Row],[15]:[19]])</f>
        <v>6440</v>
      </c>
      <c r="U93" s="8">
        <f>SUM(Table325[[#This Row],[20]:[24]])</f>
        <v>5063</v>
      </c>
      <c r="V93" s="8">
        <f>SUM(Table325[[#This Row],[25]:[29]])</f>
        <v>6950</v>
      </c>
      <c r="W93" s="8">
        <f>SUM(Table325[[#This Row],[30]:[34]])</f>
        <v>7502</v>
      </c>
      <c r="X93" s="8">
        <f>SUM(Table325[[#This Row],[35]:[39]])</f>
        <v>7455</v>
      </c>
      <c r="Y93" s="8">
        <f>SUM(Table325[[#This Row],[40]:[44]])</f>
        <v>7101</v>
      </c>
      <c r="Z93" s="8">
        <f>SUM(Table325[[#This Row],[45]:[49]])</f>
        <v>6663</v>
      </c>
      <c r="AA93" s="8">
        <f>SUM(Table325[[#This Row],[50]:[54]])</f>
        <v>7454</v>
      </c>
      <c r="AB93" s="8">
        <f>SUM(Table325[[#This Row],[55]:[59]])</f>
        <v>7886</v>
      </c>
      <c r="AC93" s="8">
        <f>SUM(Table325[[#This Row],[60]:[64]])</f>
        <v>7552</v>
      </c>
      <c r="AD93" s="8">
        <f>SUM(Table325[[#This Row],[65]:[69]])</f>
        <v>6554</v>
      </c>
      <c r="AE93" s="8">
        <f>SUM(Table325[[#This Row],[70]:[74]])</f>
        <v>5557</v>
      </c>
      <c r="AF93" s="8">
        <f>SUM(Table325[[#This Row],[75]:[79]])</f>
        <v>5351</v>
      </c>
      <c r="AG93" s="8">
        <f>SUM(Table325[[#This Row],[80]:[84]])</f>
        <v>3187</v>
      </c>
      <c r="AH93" s="8">
        <f>SUM(Table325[[#This Row],[85]:[89]])</f>
        <v>2050</v>
      </c>
      <c r="AI93" s="8">
        <f>Table325[[#This Row],[90]]</f>
        <v>1098</v>
      </c>
      <c r="AJ93" s="8">
        <v>1056</v>
      </c>
      <c r="AK93" s="8">
        <v>1042</v>
      </c>
      <c r="AL93" s="8">
        <v>1129</v>
      </c>
      <c r="AM93" s="8">
        <v>1134</v>
      </c>
      <c r="AN93" s="8">
        <v>1188</v>
      </c>
      <c r="AO93" s="8">
        <v>1196</v>
      </c>
      <c r="AP93" s="8">
        <v>1221</v>
      </c>
      <c r="AQ93" s="8">
        <v>1191</v>
      </c>
      <c r="AR93" s="8">
        <v>1273</v>
      </c>
      <c r="AS93" s="8">
        <v>1302</v>
      </c>
      <c r="AT93" s="8">
        <v>1336</v>
      </c>
      <c r="AU93" s="8">
        <v>1362</v>
      </c>
      <c r="AV93" s="8">
        <v>1414</v>
      </c>
      <c r="AW93" s="8">
        <v>1384</v>
      </c>
      <c r="AX93" s="8">
        <v>1398</v>
      </c>
      <c r="AY93" s="8">
        <v>1414</v>
      </c>
      <c r="AZ93" s="8">
        <v>1391</v>
      </c>
      <c r="BA93" s="8">
        <v>1340</v>
      </c>
      <c r="BB93" s="8">
        <v>1273</v>
      </c>
      <c r="BC93" s="8">
        <v>1022</v>
      </c>
      <c r="BD93" s="8">
        <v>848</v>
      </c>
      <c r="BE93" s="8">
        <v>945</v>
      </c>
      <c r="BF93" s="8">
        <v>1006</v>
      </c>
      <c r="BG93" s="8">
        <v>1044</v>
      </c>
      <c r="BH93" s="8">
        <v>1220</v>
      </c>
      <c r="BI93" s="8">
        <v>1332</v>
      </c>
      <c r="BJ93" s="8">
        <v>1406</v>
      </c>
      <c r="BK93" s="8">
        <v>1420</v>
      </c>
      <c r="BL93" s="8">
        <v>1429</v>
      </c>
      <c r="BM93" s="8">
        <v>1363</v>
      </c>
      <c r="BN93" s="8">
        <v>1443</v>
      </c>
      <c r="BO93" s="8">
        <v>1474</v>
      </c>
      <c r="BP93" s="8">
        <v>1503</v>
      </c>
      <c r="BQ93" s="8">
        <v>1609</v>
      </c>
      <c r="BR93" s="8">
        <v>1473</v>
      </c>
      <c r="BS93" s="8">
        <v>1506</v>
      </c>
      <c r="BT93" s="8">
        <v>1605</v>
      </c>
      <c r="BU93" s="8">
        <v>1444</v>
      </c>
      <c r="BV93" s="8">
        <v>1501</v>
      </c>
      <c r="BW93" s="8">
        <v>1399</v>
      </c>
      <c r="BX93" s="8">
        <v>1429</v>
      </c>
      <c r="BY93" s="8">
        <v>1405</v>
      </c>
      <c r="BZ93" s="8">
        <v>1414</v>
      </c>
      <c r="CA93" s="8">
        <v>1431</v>
      </c>
      <c r="CB93" s="8">
        <v>1422</v>
      </c>
      <c r="CC93" s="8">
        <v>1457</v>
      </c>
      <c r="CD93" s="8">
        <v>1344</v>
      </c>
      <c r="CE93" s="8">
        <v>1236</v>
      </c>
      <c r="CF93" s="8">
        <v>1294</v>
      </c>
      <c r="CG93" s="8">
        <v>1332</v>
      </c>
      <c r="CH93" s="8">
        <v>1389</v>
      </c>
      <c r="CI93" s="8">
        <v>1405</v>
      </c>
      <c r="CJ93" s="8">
        <v>1534</v>
      </c>
      <c r="CK93" s="8">
        <v>1579</v>
      </c>
      <c r="CL93" s="8">
        <v>1547</v>
      </c>
      <c r="CM93" s="8">
        <v>1535</v>
      </c>
      <c r="CN93" s="8">
        <v>1553</v>
      </c>
      <c r="CO93" s="8">
        <v>1559</v>
      </c>
      <c r="CP93" s="8">
        <v>1611</v>
      </c>
      <c r="CQ93" s="8">
        <v>1628</v>
      </c>
      <c r="CR93" s="8">
        <v>1531</v>
      </c>
      <c r="CS93" s="8">
        <v>1580</v>
      </c>
      <c r="CT93" s="8">
        <v>1541</v>
      </c>
      <c r="CU93" s="8">
        <v>1518</v>
      </c>
      <c r="CV93" s="8">
        <v>1382</v>
      </c>
      <c r="CW93" s="8">
        <v>1412</v>
      </c>
      <c r="CX93" s="8">
        <v>1376</v>
      </c>
      <c r="CY93" s="8">
        <v>1305</v>
      </c>
      <c r="CZ93" s="8">
        <v>1268</v>
      </c>
      <c r="DA93" s="8">
        <v>1193</v>
      </c>
      <c r="DB93" s="8">
        <v>1160</v>
      </c>
      <c r="DC93" s="8">
        <v>1167</v>
      </c>
      <c r="DD93" s="8">
        <v>1098</v>
      </c>
      <c r="DE93" s="8">
        <v>1063</v>
      </c>
      <c r="DF93" s="8">
        <v>1069</v>
      </c>
      <c r="DG93" s="8">
        <v>1143</v>
      </c>
      <c r="DH93" s="8">
        <v>1127</v>
      </c>
      <c r="DI93" s="8">
        <v>1264</v>
      </c>
      <c r="DJ93" s="8">
        <v>930</v>
      </c>
      <c r="DK93" s="8">
        <v>887</v>
      </c>
      <c r="DL93" s="8">
        <v>762</v>
      </c>
      <c r="DM93" s="8">
        <v>678</v>
      </c>
      <c r="DN93" s="8">
        <v>605</v>
      </c>
      <c r="DO93" s="8">
        <v>574</v>
      </c>
      <c r="DP93" s="8">
        <v>568</v>
      </c>
      <c r="DQ93" s="8">
        <v>528</v>
      </c>
      <c r="DR93" s="8">
        <v>460</v>
      </c>
      <c r="DS93" s="8">
        <v>404</v>
      </c>
      <c r="DT93" s="8">
        <v>340</v>
      </c>
      <c r="DU93" s="8">
        <v>318</v>
      </c>
      <c r="DV93" s="8">
        <v>1098</v>
      </c>
      <c r="DW93" s="8">
        <f t="shared" si="4"/>
        <v>68652</v>
      </c>
      <c r="DX93" s="8">
        <f t="shared" si="5"/>
        <v>7358</v>
      </c>
      <c r="DY93" s="8">
        <f t="shared" si="6"/>
        <v>35671</v>
      </c>
      <c r="DZ93" s="8">
        <f t="shared" si="7"/>
        <v>22892</v>
      </c>
    </row>
    <row r="94" spans="1:130" x14ac:dyDescent="0.2">
      <c r="A94" t="s">
        <v>307</v>
      </c>
      <c r="B94" t="s">
        <v>312</v>
      </c>
      <c r="C94" t="s">
        <v>313</v>
      </c>
      <c r="D94" s="8">
        <f>SUM(Table325[[#This Row],[0]:[90]])</f>
        <v>202760</v>
      </c>
      <c r="E94" s="8">
        <f>SUM(Table325[[#This Row],[0]:[15]])</f>
        <v>35592</v>
      </c>
      <c r="F94" s="8">
        <f>SUM(Table325[[#This Row],[16]:[64]])</f>
        <v>125847</v>
      </c>
      <c r="G94" s="8">
        <f>SUM(Table325[[#This Row],[65]:[90]])</f>
        <v>41321</v>
      </c>
      <c r="H94" s="8">
        <f>SUM(Table325[[#This Row],[85]:[90]])</f>
        <v>5635</v>
      </c>
      <c r="I94" s="8">
        <f>SUM(Table325[[#This Row],[0]:[17]])</f>
        <v>40414</v>
      </c>
      <c r="J94" s="8">
        <f>SUM(Table325[[#This Row],[18]:[64]])</f>
        <v>121025</v>
      </c>
      <c r="K94" s="8">
        <f>SUM(Table325[[#This Row],[0]:[4]])</f>
        <v>9902</v>
      </c>
      <c r="L94" s="8">
        <f>SUM(Table325[[#This Row],[5]:[15]])</f>
        <v>25690</v>
      </c>
      <c r="M94" s="8">
        <f>SUM(Table325[[#This Row],[16]:[24]])</f>
        <v>19996</v>
      </c>
      <c r="N94" s="8">
        <f>SUM(Table325[[#This Row],[25]:[49]])</f>
        <v>66067</v>
      </c>
      <c r="O94" s="8">
        <f>SUM(Table325[[#This Row],[50]:[64]])</f>
        <v>39784</v>
      </c>
      <c r="P94" s="8">
        <f>SUM(Table325[[#This Row],[65]:[74]])</f>
        <v>21131</v>
      </c>
      <c r="Q94" s="8">
        <f>SUM(Table325[[#This Row],[75]:[84]])</f>
        <v>14555</v>
      </c>
      <c r="R94" s="8">
        <f>SUM(Table325[[#This Row],[5]:[9]])</f>
        <v>11451</v>
      </c>
      <c r="S94" s="8">
        <f>SUM(Table325[[#This Row],[10]:[14]])</f>
        <v>11842</v>
      </c>
      <c r="T94" s="8">
        <f>SUM(Table325[[#This Row],[15]:[19]])</f>
        <v>12139</v>
      </c>
      <c r="U94" s="8">
        <f>SUM(Table325[[#This Row],[20]:[24]])</f>
        <v>10254</v>
      </c>
      <c r="V94" s="8">
        <f>SUM(Table325[[#This Row],[25]:[29]])</f>
        <v>13405</v>
      </c>
      <c r="W94" s="8">
        <f>SUM(Table325[[#This Row],[30]:[34]])</f>
        <v>14192</v>
      </c>
      <c r="X94" s="8">
        <f>SUM(Table325[[#This Row],[35]:[39]])</f>
        <v>13907</v>
      </c>
      <c r="Y94" s="8">
        <f>SUM(Table325[[#This Row],[40]:[44]])</f>
        <v>13163</v>
      </c>
      <c r="Z94" s="8">
        <f>SUM(Table325[[#This Row],[45]:[49]])</f>
        <v>11400</v>
      </c>
      <c r="AA94" s="8">
        <f>SUM(Table325[[#This Row],[50]:[54]])</f>
        <v>12758</v>
      </c>
      <c r="AB94" s="8">
        <f>SUM(Table325[[#This Row],[55]:[59]])</f>
        <v>13825</v>
      </c>
      <c r="AC94" s="8">
        <f>SUM(Table325[[#This Row],[60]:[64]])</f>
        <v>13201</v>
      </c>
      <c r="AD94" s="8">
        <f>SUM(Table325[[#This Row],[65]:[69]])</f>
        <v>11471</v>
      </c>
      <c r="AE94" s="8">
        <f>SUM(Table325[[#This Row],[70]:[74]])</f>
        <v>9660</v>
      </c>
      <c r="AF94" s="8">
        <f>SUM(Table325[[#This Row],[75]:[79]])</f>
        <v>9108</v>
      </c>
      <c r="AG94" s="8">
        <f>SUM(Table325[[#This Row],[80]:[84]])</f>
        <v>5447</v>
      </c>
      <c r="AH94" s="8">
        <f>SUM(Table325[[#This Row],[85]:[89]])</f>
        <v>3684</v>
      </c>
      <c r="AI94" s="8">
        <f>Table325[[#This Row],[90]]</f>
        <v>1951</v>
      </c>
      <c r="AJ94" s="8">
        <v>1805</v>
      </c>
      <c r="AK94" s="8">
        <v>1879</v>
      </c>
      <c r="AL94" s="8">
        <v>2083</v>
      </c>
      <c r="AM94" s="8">
        <v>2082</v>
      </c>
      <c r="AN94" s="8">
        <v>2053</v>
      </c>
      <c r="AO94" s="8">
        <v>2207</v>
      </c>
      <c r="AP94" s="8">
        <v>2184</v>
      </c>
      <c r="AQ94" s="8">
        <v>2343</v>
      </c>
      <c r="AR94" s="8">
        <v>2310</v>
      </c>
      <c r="AS94" s="8">
        <v>2407</v>
      </c>
      <c r="AT94" s="8">
        <v>2312</v>
      </c>
      <c r="AU94" s="8">
        <v>2304</v>
      </c>
      <c r="AV94" s="8">
        <v>2385</v>
      </c>
      <c r="AW94" s="8">
        <v>2458</v>
      </c>
      <c r="AX94" s="8">
        <v>2383</v>
      </c>
      <c r="AY94" s="8">
        <v>2397</v>
      </c>
      <c r="AZ94" s="8">
        <v>2264</v>
      </c>
      <c r="BA94" s="8">
        <v>2558</v>
      </c>
      <c r="BB94" s="8">
        <v>2453</v>
      </c>
      <c r="BC94" s="8">
        <v>2467</v>
      </c>
      <c r="BD94" s="8">
        <v>2011</v>
      </c>
      <c r="BE94" s="8">
        <v>1906</v>
      </c>
      <c r="BF94" s="8">
        <v>1915</v>
      </c>
      <c r="BG94" s="8">
        <v>2172</v>
      </c>
      <c r="BH94" s="8">
        <v>2250</v>
      </c>
      <c r="BI94" s="8">
        <v>2539</v>
      </c>
      <c r="BJ94" s="8">
        <v>2651</v>
      </c>
      <c r="BK94" s="8">
        <v>2701</v>
      </c>
      <c r="BL94" s="8">
        <v>2679</v>
      </c>
      <c r="BM94" s="8">
        <v>2835</v>
      </c>
      <c r="BN94" s="8">
        <v>2786</v>
      </c>
      <c r="BO94" s="8">
        <v>2882</v>
      </c>
      <c r="BP94" s="8">
        <v>2916</v>
      </c>
      <c r="BQ94" s="8">
        <v>2802</v>
      </c>
      <c r="BR94" s="8">
        <v>2806</v>
      </c>
      <c r="BS94" s="8">
        <v>2789</v>
      </c>
      <c r="BT94" s="8">
        <v>2793</v>
      </c>
      <c r="BU94" s="8">
        <v>2800</v>
      </c>
      <c r="BV94" s="8">
        <v>2830</v>
      </c>
      <c r="BW94" s="8">
        <v>2695</v>
      </c>
      <c r="BX94" s="8">
        <v>2713</v>
      </c>
      <c r="BY94" s="8">
        <v>2721</v>
      </c>
      <c r="BZ94" s="8">
        <v>2488</v>
      </c>
      <c r="CA94" s="8">
        <v>2595</v>
      </c>
      <c r="CB94" s="8">
        <v>2646</v>
      </c>
      <c r="CC94" s="8">
        <v>2475</v>
      </c>
      <c r="CD94" s="8">
        <v>2225</v>
      </c>
      <c r="CE94" s="8">
        <v>2161</v>
      </c>
      <c r="CF94" s="8">
        <v>2285</v>
      </c>
      <c r="CG94" s="8">
        <v>2254</v>
      </c>
      <c r="CH94" s="8">
        <v>2297</v>
      </c>
      <c r="CI94" s="8">
        <v>2318</v>
      </c>
      <c r="CJ94" s="8">
        <v>2722</v>
      </c>
      <c r="CK94" s="8">
        <v>2753</v>
      </c>
      <c r="CL94" s="8">
        <v>2668</v>
      </c>
      <c r="CM94" s="8">
        <v>2669</v>
      </c>
      <c r="CN94" s="8">
        <v>2708</v>
      </c>
      <c r="CO94" s="8">
        <v>2832</v>
      </c>
      <c r="CP94" s="8">
        <v>2836</v>
      </c>
      <c r="CQ94" s="8">
        <v>2780</v>
      </c>
      <c r="CR94" s="8">
        <v>2727</v>
      </c>
      <c r="CS94" s="8">
        <v>2770</v>
      </c>
      <c r="CT94" s="8">
        <v>2718</v>
      </c>
      <c r="CU94" s="8">
        <v>2551</v>
      </c>
      <c r="CV94" s="8">
        <v>2435</v>
      </c>
      <c r="CW94" s="8">
        <v>2425</v>
      </c>
      <c r="CX94" s="8">
        <v>2468</v>
      </c>
      <c r="CY94" s="8">
        <v>2355</v>
      </c>
      <c r="CZ94" s="8">
        <v>2107</v>
      </c>
      <c r="DA94" s="8">
        <v>2116</v>
      </c>
      <c r="DB94" s="8">
        <v>2001</v>
      </c>
      <c r="DC94" s="8">
        <v>1990</v>
      </c>
      <c r="DD94" s="8">
        <v>1871</v>
      </c>
      <c r="DE94" s="8">
        <v>1837</v>
      </c>
      <c r="DF94" s="8">
        <v>1961</v>
      </c>
      <c r="DG94" s="8">
        <v>1950</v>
      </c>
      <c r="DH94" s="8">
        <v>2045</v>
      </c>
      <c r="DI94" s="8">
        <v>2140</v>
      </c>
      <c r="DJ94" s="8">
        <v>1477</v>
      </c>
      <c r="DK94" s="8">
        <v>1496</v>
      </c>
      <c r="DL94" s="8">
        <v>1328</v>
      </c>
      <c r="DM94" s="8">
        <v>1153</v>
      </c>
      <c r="DN94" s="8">
        <v>1051</v>
      </c>
      <c r="DO94" s="8">
        <v>961</v>
      </c>
      <c r="DP94" s="8">
        <v>954</v>
      </c>
      <c r="DQ94" s="8">
        <v>978</v>
      </c>
      <c r="DR94" s="8">
        <v>845</v>
      </c>
      <c r="DS94" s="8">
        <v>751</v>
      </c>
      <c r="DT94" s="8">
        <v>563</v>
      </c>
      <c r="DU94" s="8">
        <v>547</v>
      </c>
      <c r="DV94" s="8">
        <v>1951</v>
      </c>
      <c r="DW94" s="8">
        <f t="shared" si="4"/>
        <v>125847</v>
      </c>
      <c r="DX94" s="8">
        <f t="shared" si="5"/>
        <v>15174</v>
      </c>
      <c r="DY94" s="8">
        <f t="shared" si="6"/>
        <v>66067</v>
      </c>
      <c r="DZ94" s="8">
        <f t="shared" si="7"/>
        <v>39784</v>
      </c>
    </row>
    <row r="95" spans="1:130" x14ac:dyDescent="0.2">
      <c r="A95" t="s">
        <v>307</v>
      </c>
      <c r="B95" t="s">
        <v>314</v>
      </c>
      <c r="C95" t="s">
        <v>315</v>
      </c>
      <c r="D95" s="8">
        <f>SUM(Table325[[#This Row],[0]:[90]])</f>
        <v>98180</v>
      </c>
      <c r="E95" s="8">
        <f>SUM(Table325[[#This Row],[0]:[15]])</f>
        <v>18544</v>
      </c>
      <c r="F95" s="8">
        <f>SUM(Table325[[#This Row],[16]:[64]])</f>
        <v>59988</v>
      </c>
      <c r="G95" s="8">
        <f>SUM(Table325[[#This Row],[65]:[90]])</f>
        <v>19648</v>
      </c>
      <c r="H95" s="8">
        <f>SUM(Table325[[#This Row],[85]:[90]])</f>
        <v>2459</v>
      </c>
      <c r="I95" s="8">
        <f>SUM(Table325[[#This Row],[0]:[17]])</f>
        <v>21090</v>
      </c>
      <c r="J95" s="8">
        <f>SUM(Table325[[#This Row],[18]:[64]])</f>
        <v>57442</v>
      </c>
      <c r="K95" s="8">
        <f>SUM(Table325[[#This Row],[0]:[4]])</f>
        <v>5143</v>
      </c>
      <c r="L95" s="8">
        <f>SUM(Table325[[#This Row],[5]:[15]])</f>
        <v>13401</v>
      </c>
      <c r="M95" s="8">
        <f>SUM(Table325[[#This Row],[16]:[24]])</f>
        <v>10118</v>
      </c>
      <c r="N95" s="8">
        <f>SUM(Table325[[#This Row],[25]:[49]])</f>
        <v>29857</v>
      </c>
      <c r="O95" s="8">
        <f>SUM(Table325[[#This Row],[50]:[64]])</f>
        <v>20013</v>
      </c>
      <c r="P95" s="8">
        <f>SUM(Table325[[#This Row],[65]:[74]])</f>
        <v>10622</v>
      </c>
      <c r="Q95" s="8">
        <f>SUM(Table325[[#This Row],[75]:[84]])</f>
        <v>6567</v>
      </c>
      <c r="R95" s="8">
        <f>SUM(Table325[[#This Row],[5]:[9]])</f>
        <v>5827</v>
      </c>
      <c r="S95" s="8">
        <f>SUM(Table325[[#This Row],[10]:[14]])</f>
        <v>6308</v>
      </c>
      <c r="T95" s="8">
        <f>SUM(Table325[[#This Row],[15]:[19]])</f>
        <v>6058</v>
      </c>
      <c r="U95" s="8">
        <f>SUM(Table325[[#This Row],[20]:[24]])</f>
        <v>5326</v>
      </c>
      <c r="V95" s="8">
        <f>SUM(Table325[[#This Row],[25]:[29]])</f>
        <v>5996</v>
      </c>
      <c r="W95" s="8">
        <f>SUM(Table325[[#This Row],[30]:[34]])</f>
        <v>6397</v>
      </c>
      <c r="X95" s="8">
        <f>SUM(Table325[[#This Row],[35]:[39]])</f>
        <v>6451</v>
      </c>
      <c r="Y95" s="8">
        <f>SUM(Table325[[#This Row],[40]:[44]])</f>
        <v>5814</v>
      </c>
      <c r="Z95" s="8">
        <f>SUM(Table325[[#This Row],[45]:[49]])</f>
        <v>5199</v>
      </c>
      <c r="AA95" s="8">
        <f>SUM(Table325[[#This Row],[50]:[54]])</f>
        <v>6142</v>
      </c>
      <c r="AB95" s="8">
        <f>SUM(Table325[[#This Row],[55]:[59]])</f>
        <v>6956</v>
      </c>
      <c r="AC95" s="8">
        <f>SUM(Table325[[#This Row],[60]:[64]])</f>
        <v>6915</v>
      </c>
      <c r="AD95" s="8">
        <f>SUM(Table325[[#This Row],[65]:[69]])</f>
        <v>5812</v>
      </c>
      <c r="AE95" s="8">
        <f>SUM(Table325[[#This Row],[70]:[74]])</f>
        <v>4810</v>
      </c>
      <c r="AF95" s="8">
        <f>SUM(Table325[[#This Row],[75]:[79]])</f>
        <v>4210</v>
      </c>
      <c r="AG95" s="8">
        <f>SUM(Table325[[#This Row],[80]:[84]])</f>
        <v>2357</v>
      </c>
      <c r="AH95" s="8">
        <f>SUM(Table325[[#This Row],[85]:[89]])</f>
        <v>1610</v>
      </c>
      <c r="AI95" s="8">
        <f>Table325[[#This Row],[90]]</f>
        <v>849</v>
      </c>
      <c r="AJ95" s="8">
        <v>947</v>
      </c>
      <c r="AK95" s="8">
        <v>988</v>
      </c>
      <c r="AL95" s="8">
        <v>1046</v>
      </c>
      <c r="AM95" s="8">
        <v>1045</v>
      </c>
      <c r="AN95" s="8">
        <v>1117</v>
      </c>
      <c r="AO95" s="8">
        <v>1154</v>
      </c>
      <c r="AP95" s="8">
        <v>1104</v>
      </c>
      <c r="AQ95" s="8">
        <v>1194</v>
      </c>
      <c r="AR95" s="8">
        <v>1227</v>
      </c>
      <c r="AS95" s="8">
        <v>1148</v>
      </c>
      <c r="AT95" s="8">
        <v>1254</v>
      </c>
      <c r="AU95" s="8">
        <v>1245</v>
      </c>
      <c r="AV95" s="8">
        <v>1258</v>
      </c>
      <c r="AW95" s="8">
        <v>1282</v>
      </c>
      <c r="AX95" s="8">
        <v>1269</v>
      </c>
      <c r="AY95" s="8">
        <v>1266</v>
      </c>
      <c r="AZ95" s="8">
        <v>1327</v>
      </c>
      <c r="BA95" s="8">
        <v>1219</v>
      </c>
      <c r="BB95" s="8">
        <v>1207</v>
      </c>
      <c r="BC95" s="8">
        <v>1039</v>
      </c>
      <c r="BD95" s="8">
        <v>1068</v>
      </c>
      <c r="BE95" s="8">
        <v>921</v>
      </c>
      <c r="BF95" s="8">
        <v>989</v>
      </c>
      <c r="BG95" s="8">
        <v>1154</v>
      </c>
      <c r="BH95" s="8">
        <v>1194</v>
      </c>
      <c r="BI95" s="8">
        <v>1258</v>
      </c>
      <c r="BJ95" s="8">
        <v>1089</v>
      </c>
      <c r="BK95" s="8">
        <v>1223</v>
      </c>
      <c r="BL95" s="8">
        <v>1139</v>
      </c>
      <c r="BM95" s="8">
        <v>1287</v>
      </c>
      <c r="BN95" s="8">
        <v>1241</v>
      </c>
      <c r="BO95" s="8">
        <v>1216</v>
      </c>
      <c r="BP95" s="8">
        <v>1360</v>
      </c>
      <c r="BQ95" s="8">
        <v>1333</v>
      </c>
      <c r="BR95" s="8">
        <v>1247</v>
      </c>
      <c r="BS95" s="8">
        <v>1271</v>
      </c>
      <c r="BT95" s="8">
        <v>1332</v>
      </c>
      <c r="BU95" s="8">
        <v>1325</v>
      </c>
      <c r="BV95" s="8">
        <v>1259</v>
      </c>
      <c r="BW95" s="8">
        <v>1264</v>
      </c>
      <c r="BX95" s="8">
        <v>1221</v>
      </c>
      <c r="BY95" s="8">
        <v>1121</v>
      </c>
      <c r="BZ95" s="8">
        <v>1191</v>
      </c>
      <c r="CA95" s="8">
        <v>1147</v>
      </c>
      <c r="CB95" s="8">
        <v>1134</v>
      </c>
      <c r="CC95" s="8">
        <v>1092</v>
      </c>
      <c r="CD95" s="8">
        <v>1033</v>
      </c>
      <c r="CE95" s="8">
        <v>1000</v>
      </c>
      <c r="CF95" s="8">
        <v>1057</v>
      </c>
      <c r="CG95" s="8">
        <v>1017</v>
      </c>
      <c r="CH95" s="8">
        <v>1043</v>
      </c>
      <c r="CI95" s="8">
        <v>1184</v>
      </c>
      <c r="CJ95" s="8">
        <v>1266</v>
      </c>
      <c r="CK95" s="8">
        <v>1360</v>
      </c>
      <c r="CL95" s="8">
        <v>1289</v>
      </c>
      <c r="CM95" s="8">
        <v>1286</v>
      </c>
      <c r="CN95" s="8">
        <v>1370</v>
      </c>
      <c r="CO95" s="8">
        <v>1422</v>
      </c>
      <c r="CP95" s="8">
        <v>1427</v>
      </c>
      <c r="CQ95" s="8">
        <v>1451</v>
      </c>
      <c r="CR95" s="8">
        <v>1396</v>
      </c>
      <c r="CS95" s="8">
        <v>1453</v>
      </c>
      <c r="CT95" s="8">
        <v>1423</v>
      </c>
      <c r="CU95" s="8">
        <v>1406</v>
      </c>
      <c r="CV95" s="8">
        <v>1237</v>
      </c>
      <c r="CW95" s="8">
        <v>1329</v>
      </c>
      <c r="CX95" s="8">
        <v>1142</v>
      </c>
      <c r="CY95" s="8">
        <v>1194</v>
      </c>
      <c r="CZ95" s="8">
        <v>1090</v>
      </c>
      <c r="DA95" s="8">
        <v>1057</v>
      </c>
      <c r="DB95" s="8">
        <v>947</v>
      </c>
      <c r="DC95" s="8">
        <v>997</v>
      </c>
      <c r="DD95" s="8">
        <v>996</v>
      </c>
      <c r="DE95" s="8">
        <v>899</v>
      </c>
      <c r="DF95" s="8">
        <v>971</v>
      </c>
      <c r="DG95" s="8">
        <v>948</v>
      </c>
      <c r="DH95" s="8">
        <v>949</v>
      </c>
      <c r="DI95" s="8">
        <v>988</v>
      </c>
      <c r="DJ95" s="8">
        <v>690</v>
      </c>
      <c r="DK95" s="8">
        <v>635</v>
      </c>
      <c r="DL95" s="8">
        <v>574</v>
      </c>
      <c r="DM95" s="8">
        <v>458</v>
      </c>
      <c r="DN95" s="8">
        <v>477</v>
      </c>
      <c r="DO95" s="8">
        <v>414</v>
      </c>
      <c r="DP95" s="8">
        <v>434</v>
      </c>
      <c r="DQ95" s="8">
        <v>388</v>
      </c>
      <c r="DR95" s="8">
        <v>389</v>
      </c>
      <c r="DS95" s="8">
        <v>332</v>
      </c>
      <c r="DT95" s="8">
        <v>239</v>
      </c>
      <c r="DU95" s="8">
        <v>262</v>
      </c>
      <c r="DV95" s="8">
        <v>849</v>
      </c>
      <c r="DW95" s="8">
        <f t="shared" si="4"/>
        <v>59988</v>
      </c>
      <c r="DX95" s="8">
        <f t="shared" si="5"/>
        <v>7572</v>
      </c>
      <c r="DY95" s="8">
        <f t="shared" si="6"/>
        <v>29857</v>
      </c>
      <c r="DZ95" s="8">
        <f t="shared" si="7"/>
        <v>20013</v>
      </c>
    </row>
    <row r="96" spans="1:130" x14ac:dyDescent="0.2">
      <c r="A96" t="s">
        <v>307</v>
      </c>
      <c r="B96" t="s">
        <v>316</v>
      </c>
      <c r="C96" t="s">
        <v>317</v>
      </c>
      <c r="D96" s="8">
        <f>SUM(Table325[[#This Row],[0]:[90]])</f>
        <v>156161</v>
      </c>
      <c r="E96" s="8">
        <f>SUM(Table325[[#This Row],[0]:[15]])</f>
        <v>31762</v>
      </c>
      <c r="F96" s="8">
        <f>SUM(Table325[[#This Row],[16]:[64]])</f>
        <v>98418</v>
      </c>
      <c r="G96" s="8">
        <f>SUM(Table325[[#This Row],[65]:[90]])</f>
        <v>25981</v>
      </c>
      <c r="H96" s="8">
        <f>SUM(Table325[[#This Row],[85]:[90]])</f>
        <v>3261</v>
      </c>
      <c r="I96" s="8">
        <f>SUM(Table325[[#This Row],[0]:[17]])</f>
        <v>35617</v>
      </c>
      <c r="J96" s="8">
        <f>SUM(Table325[[#This Row],[18]:[64]])</f>
        <v>94563</v>
      </c>
      <c r="K96" s="8">
        <f>SUM(Table325[[#This Row],[0]:[4]])</f>
        <v>9454</v>
      </c>
      <c r="L96" s="8">
        <f>SUM(Table325[[#This Row],[5]:[15]])</f>
        <v>22308</v>
      </c>
      <c r="M96" s="8">
        <f>SUM(Table325[[#This Row],[16]:[24]])</f>
        <v>17997</v>
      </c>
      <c r="N96" s="8">
        <f>SUM(Table325[[#This Row],[25]:[49]])</f>
        <v>54524</v>
      </c>
      <c r="O96" s="8">
        <f>SUM(Table325[[#This Row],[50]:[64]])</f>
        <v>25897</v>
      </c>
      <c r="P96" s="8">
        <f>SUM(Table325[[#This Row],[65]:[74]])</f>
        <v>14248</v>
      </c>
      <c r="Q96" s="8">
        <f>SUM(Table325[[#This Row],[75]:[84]])</f>
        <v>8472</v>
      </c>
      <c r="R96" s="8">
        <f>SUM(Table325[[#This Row],[5]:[9]])</f>
        <v>10071</v>
      </c>
      <c r="S96" s="8">
        <f>SUM(Table325[[#This Row],[10]:[14]])</f>
        <v>10425</v>
      </c>
      <c r="T96" s="8">
        <f>SUM(Table325[[#This Row],[15]:[19]])</f>
        <v>9505</v>
      </c>
      <c r="U96" s="8">
        <f>SUM(Table325[[#This Row],[20]:[24]])</f>
        <v>10304</v>
      </c>
      <c r="V96" s="8">
        <f>SUM(Table325[[#This Row],[25]:[29]])</f>
        <v>12722</v>
      </c>
      <c r="W96" s="8">
        <f>SUM(Table325[[#This Row],[30]:[34]])</f>
        <v>12596</v>
      </c>
      <c r="X96" s="8">
        <f>SUM(Table325[[#This Row],[35]:[39]])</f>
        <v>11673</v>
      </c>
      <c r="Y96" s="8">
        <f>SUM(Table325[[#This Row],[40]:[44]])</f>
        <v>9805</v>
      </c>
      <c r="Z96" s="8">
        <f>SUM(Table325[[#This Row],[45]:[49]])</f>
        <v>7728</v>
      </c>
      <c r="AA96" s="8">
        <f>SUM(Table325[[#This Row],[50]:[54]])</f>
        <v>8109</v>
      </c>
      <c r="AB96" s="8">
        <f>SUM(Table325[[#This Row],[55]:[59]])</f>
        <v>8799</v>
      </c>
      <c r="AC96" s="8">
        <f>SUM(Table325[[#This Row],[60]:[64]])</f>
        <v>8989</v>
      </c>
      <c r="AD96" s="8">
        <f>SUM(Table325[[#This Row],[65]:[69]])</f>
        <v>7968</v>
      </c>
      <c r="AE96" s="8">
        <f>SUM(Table325[[#This Row],[70]:[74]])</f>
        <v>6280</v>
      </c>
      <c r="AF96" s="8">
        <f>SUM(Table325[[#This Row],[75]:[79]])</f>
        <v>5264</v>
      </c>
      <c r="AG96" s="8">
        <f>SUM(Table325[[#This Row],[80]:[84]])</f>
        <v>3208</v>
      </c>
      <c r="AH96" s="8">
        <f>SUM(Table325[[#This Row],[85]:[89]])</f>
        <v>2082</v>
      </c>
      <c r="AI96" s="8">
        <f>Table325[[#This Row],[90]]</f>
        <v>1179</v>
      </c>
      <c r="AJ96" s="8">
        <v>1881</v>
      </c>
      <c r="AK96" s="8">
        <v>1900</v>
      </c>
      <c r="AL96" s="8">
        <v>1950</v>
      </c>
      <c r="AM96" s="8">
        <v>1850</v>
      </c>
      <c r="AN96" s="8">
        <v>1873</v>
      </c>
      <c r="AO96" s="8">
        <v>1946</v>
      </c>
      <c r="AP96" s="8">
        <v>1973</v>
      </c>
      <c r="AQ96" s="8">
        <v>2138</v>
      </c>
      <c r="AR96" s="8">
        <v>1950</v>
      </c>
      <c r="AS96" s="8">
        <v>2064</v>
      </c>
      <c r="AT96" s="8">
        <v>2013</v>
      </c>
      <c r="AU96" s="8">
        <v>2154</v>
      </c>
      <c r="AV96" s="8">
        <v>2089</v>
      </c>
      <c r="AW96" s="8">
        <v>2116</v>
      </c>
      <c r="AX96" s="8">
        <v>2053</v>
      </c>
      <c r="AY96" s="8">
        <v>1812</v>
      </c>
      <c r="AZ96" s="8">
        <v>1951</v>
      </c>
      <c r="BA96" s="8">
        <v>1904</v>
      </c>
      <c r="BB96" s="8">
        <v>1913</v>
      </c>
      <c r="BC96" s="8">
        <v>1925</v>
      </c>
      <c r="BD96" s="8">
        <v>1920</v>
      </c>
      <c r="BE96" s="8">
        <v>1870</v>
      </c>
      <c r="BF96" s="8">
        <v>1988</v>
      </c>
      <c r="BG96" s="8">
        <v>2198</v>
      </c>
      <c r="BH96" s="8">
        <v>2328</v>
      </c>
      <c r="BI96" s="8">
        <v>2288</v>
      </c>
      <c r="BJ96" s="8">
        <v>2586</v>
      </c>
      <c r="BK96" s="8">
        <v>2618</v>
      </c>
      <c r="BL96" s="8">
        <v>2639</v>
      </c>
      <c r="BM96" s="8">
        <v>2591</v>
      </c>
      <c r="BN96" s="8">
        <v>2584</v>
      </c>
      <c r="BO96" s="8">
        <v>2595</v>
      </c>
      <c r="BP96" s="8">
        <v>2612</v>
      </c>
      <c r="BQ96" s="8">
        <v>2369</v>
      </c>
      <c r="BR96" s="8">
        <v>2436</v>
      </c>
      <c r="BS96" s="8">
        <v>2400</v>
      </c>
      <c r="BT96" s="8">
        <v>2340</v>
      </c>
      <c r="BU96" s="8">
        <v>2400</v>
      </c>
      <c r="BV96" s="8">
        <v>2336</v>
      </c>
      <c r="BW96" s="8">
        <v>2197</v>
      </c>
      <c r="BX96" s="8">
        <v>2191</v>
      </c>
      <c r="BY96" s="8">
        <v>2012</v>
      </c>
      <c r="BZ96" s="8">
        <v>1859</v>
      </c>
      <c r="CA96" s="8">
        <v>1876</v>
      </c>
      <c r="CB96" s="8">
        <v>1867</v>
      </c>
      <c r="CC96" s="8">
        <v>1749</v>
      </c>
      <c r="CD96" s="8">
        <v>1496</v>
      </c>
      <c r="CE96" s="8">
        <v>1427</v>
      </c>
      <c r="CF96" s="8">
        <v>1519</v>
      </c>
      <c r="CG96" s="8">
        <v>1537</v>
      </c>
      <c r="CH96" s="8">
        <v>1502</v>
      </c>
      <c r="CI96" s="8">
        <v>1605</v>
      </c>
      <c r="CJ96" s="8">
        <v>1609</v>
      </c>
      <c r="CK96" s="8">
        <v>1721</v>
      </c>
      <c r="CL96" s="8">
        <v>1672</v>
      </c>
      <c r="CM96" s="8">
        <v>1626</v>
      </c>
      <c r="CN96" s="8">
        <v>1786</v>
      </c>
      <c r="CO96" s="8">
        <v>1744</v>
      </c>
      <c r="CP96" s="8">
        <v>1817</v>
      </c>
      <c r="CQ96" s="8">
        <v>1826</v>
      </c>
      <c r="CR96" s="8">
        <v>1823</v>
      </c>
      <c r="CS96" s="8">
        <v>1821</v>
      </c>
      <c r="CT96" s="8">
        <v>1886</v>
      </c>
      <c r="CU96" s="8">
        <v>1758</v>
      </c>
      <c r="CV96" s="8">
        <v>1701</v>
      </c>
      <c r="CW96" s="8">
        <v>1681</v>
      </c>
      <c r="CX96" s="8">
        <v>1691</v>
      </c>
      <c r="CY96" s="8">
        <v>1641</v>
      </c>
      <c r="CZ96" s="8">
        <v>1502</v>
      </c>
      <c r="DA96" s="8">
        <v>1453</v>
      </c>
      <c r="DB96" s="8">
        <v>1311</v>
      </c>
      <c r="DC96" s="8">
        <v>1353</v>
      </c>
      <c r="DD96" s="8">
        <v>1238</v>
      </c>
      <c r="DE96" s="8">
        <v>1215</v>
      </c>
      <c r="DF96" s="8">
        <v>1163</v>
      </c>
      <c r="DG96" s="8">
        <v>1124</v>
      </c>
      <c r="DH96" s="8">
        <v>1138</v>
      </c>
      <c r="DI96" s="8">
        <v>1275</v>
      </c>
      <c r="DJ96" s="8">
        <v>883</v>
      </c>
      <c r="DK96" s="8">
        <v>844</v>
      </c>
      <c r="DL96" s="8">
        <v>745</v>
      </c>
      <c r="DM96" s="8">
        <v>685</v>
      </c>
      <c r="DN96" s="8">
        <v>680</v>
      </c>
      <c r="DO96" s="8">
        <v>568</v>
      </c>
      <c r="DP96" s="8">
        <v>530</v>
      </c>
      <c r="DQ96" s="8">
        <v>503</v>
      </c>
      <c r="DR96" s="8">
        <v>489</v>
      </c>
      <c r="DS96" s="8">
        <v>399</v>
      </c>
      <c r="DT96" s="8">
        <v>367</v>
      </c>
      <c r="DU96" s="8">
        <v>324</v>
      </c>
      <c r="DV96" s="8">
        <v>1179</v>
      </c>
      <c r="DW96" s="8">
        <f t="shared" si="4"/>
        <v>98418</v>
      </c>
      <c r="DX96" s="8">
        <f t="shared" si="5"/>
        <v>14142</v>
      </c>
      <c r="DY96" s="8">
        <f t="shared" si="6"/>
        <v>54524</v>
      </c>
      <c r="DZ96" s="8">
        <f t="shared" si="7"/>
        <v>25897</v>
      </c>
    </row>
    <row r="97" spans="1:130" x14ac:dyDescent="0.2">
      <c r="A97" t="s">
        <v>307</v>
      </c>
      <c r="B97" t="s">
        <v>318</v>
      </c>
      <c r="C97" t="s">
        <v>319</v>
      </c>
      <c r="D97" s="8">
        <f>SUM(Table325[[#This Row],[0]:[90]])</f>
        <v>320605</v>
      </c>
      <c r="E97" s="8">
        <f>SUM(Table325[[#This Row],[0]:[15]])</f>
        <v>54603</v>
      </c>
      <c r="F97" s="8">
        <f>SUM(Table325[[#This Row],[16]:[64]])</f>
        <v>218598</v>
      </c>
      <c r="G97" s="8">
        <f>SUM(Table325[[#This Row],[65]:[90]])</f>
        <v>47404</v>
      </c>
      <c r="H97" s="8">
        <f>SUM(Table325[[#This Row],[85]:[90]])</f>
        <v>6531</v>
      </c>
      <c r="I97" s="8">
        <f>SUM(Table325[[#This Row],[0]:[17]])</f>
        <v>61206</v>
      </c>
      <c r="J97" s="8">
        <f>SUM(Table325[[#This Row],[18]:[64]])</f>
        <v>211995</v>
      </c>
      <c r="K97" s="8">
        <f>SUM(Table325[[#This Row],[0]:[4]])</f>
        <v>16128</v>
      </c>
      <c r="L97" s="8">
        <f>SUM(Table325[[#This Row],[5]:[15]])</f>
        <v>38475</v>
      </c>
      <c r="M97" s="8">
        <f>SUM(Table325[[#This Row],[16]:[24]])</f>
        <v>63591</v>
      </c>
      <c r="N97" s="8">
        <f>SUM(Table325[[#This Row],[25]:[49]])</f>
        <v>105956</v>
      </c>
      <c r="O97" s="8">
        <f>SUM(Table325[[#This Row],[50]:[64]])</f>
        <v>49051</v>
      </c>
      <c r="P97" s="8">
        <f>SUM(Table325[[#This Row],[65]:[74]])</f>
        <v>25124</v>
      </c>
      <c r="Q97" s="8">
        <f>SUM(Table325[[#This Row],[75]:[84]])</f>
        <v>15749</v>
      </c>
      <c r="R97" s="8">
        <f>SUM(Table325[[#This Row],[5]:[9]])</f>
        <v>17498</v>
      </c>
      <c r="S97" s="8">
        <f>SUM(Table325[[#This Row],[10]:[14]])</f>
        <v>17534</v>
      </c>
      <c r="T97" s="8">
        <f>SUM(Table325[[#This Row],[15]:[19]])</f>
        <v>23467</v>
      </c>
      <c r="U97" s="8">
        <f>SUM(Table325[[#This Row],[20]:[24]])</f>
        <v>43567</v>
      </c>
      <c r="V97" s="8">
        <f>SUM(Table325[[#This Row],[25]:[29]])</f>
        <v>25408</v>
      </c>
      <c r="W97" s="8">
        <f>SUM(Table325[[#This Row],[30]:[34]])</f>
        <v>23298</v>
      </c>
      <c r="X97" s="8">
        <f>SUM(Table325[[#This Row],[35]:[39]])</f>
        <v>21688</v>
      </c>
      <c r="Y97" s="8">
        <f>SUM(Table325[[#This Row],[40]:[44]])</f>
        <v>19333</v>
      </c>
      <c r="Z97" s="8">
        <f>SUM(Table325[[#This Row],[45]:[49]])</f>
        <v>16229</v>
      </c>
      <c r="AA97" s="8">
        <f>SUM(Table325[[#This Row],[50]:[54]])</f>
        <v>16221</v>
      </c>
      <c r="AB97" s="8">
        <f>SUM(Table325[[#This Row],[55]:[59]])</f>
        <v>16577</v>
      </c>
      <c r="AC97" s="8">
        <f>SUM(Table325[[#This Row],[60]:[64]])</f>
        <v>16253</v>
      </c>
      <c r="AD97" s="8">
        <f>SUM(Table325[[#This Row],[65]:[69]])</f>
        <v>13893</v>
      </c>
      <c r="AE97" s="8">
        <f>SUM(Table325[[#This Row],[70]:[74]])</f>
        <v>11231</v>
      </c>
      <c r="AF97" s="8">
        <f>SUM(Table325[[#This Row],[75]:[79]])</f>
        <v>9825</v>
      </c>
      <c r="AG97" s="8">
        <f>SUM(Table325[[#This Row],[80]:[84]])</f>
        <v>5924</v>
      </c>
      <c r="AH97" s="8">
        <f>SUM(Table325[[#This Row],[85]:[89]])</f>
        <v>4132</v>
      </c>
      <c r="AI97" s="8">
        <f>Table325[[#This Row],[90]]</f>
        <v>2399</v>
      </c>
      <c r="AJ97" s="8">
        <v>3050</v>
      </c>
      <c r="AK97" s="8">
        <v>3180</v>
      </c>
      <c r="AL97" s="8">
        <v>3287</v>
      </c>
      <c r="AM97" s="8">
        <v>3279</v>
      </c>
      <c r="AN97" s="8">
        <v>3332</v>
      </c>
      <c r="AO97" s="8">
        <v>3438</v>
      </c>
      <c r="AP97" s="8">
        <v>3455</v>
      </c>
      <c r="AQ97" s="8">
        <v>3515</v>
      </c>
      <c r="AR97" s="8">
        <v>3657</v>
      </c>
      <c r="AS97" s="8">
        <v>3433</v>
      </c>
      <c r="AT97" s="8">
        <v>3506</v>
      </c>
      <c r="AU97" s="8">
        <v>3585</v>
      </c>
      <c r="AV97" s="8">
        <v>3453</v>
      </c>
      <c r="AW97" s="8">
        <v>3523</v>
      </c>
      <c r="AX97" s="8">
        <v>3467</v>
      </c>
      <c r="AY97" s="8">
        <v>3443</v>
      </c>
      <c r="AZ97" s="8">
        <v>3370</v>
      </c>
      <c r="BA97" s="8">
        <v>3233</v>
      </c>
      <c r="BB97" s="8">
        <v>4122</v>
      </c>
      <c r="BC97" s="8">
        <v>9299</v>
      </c>
      <c r="BD97" s="8">
        <v>11426</v>
      </c>
      <c r="BE97" s="8">
        <v>11053</v>
      </c>
      <c r="BF97" s="8">
        <v>8778</v>
      </c>
      <c r="BG97" s="8">
        <v>6872</v>
      </c>
      <c r="BH97" s="8">
        <v>5438</v>
      </c>
      <c r="BI97" s="8">
        <v>5094</v>
      </c>
      <c r="BJ97" s="8">
        <v>5142</v>
      </c>
      <c r="BK97" s="8">
        <v>5243</v>
      </c>
      <c r="BL97" s="8">
        <v>5041</v>
      </c>
      <c r="BM97" s="8">
        <v>4888</v>
      </c>
      <c r="BN97" s="8">
        <v>4821</v>
      </c>
      <c r="BO97" s="8">
        <v>4713</v>
      </c>
      <c r="BP97" s="8">
        <v>4621</v>
      </c>
      <c r="BQ97" s="8">
        <v>4435</v>
      </c>
      <c r="BR97" s="8">
        <v>4708</v>
      </c>
      <c r="BS97" s="8">
        <v>4287</v>
      </c>
      <c r="BT97" s="8">
        <v>4556</v>
      </c>
      <c r="BU97" s="8">
        <v>4403</v>
      </c>
      <c r="BV97" s="8">
        <v>4273</v>
      </c>
      <c r="BW97" s="8">
        <v>4169</v>
      </c>
      <c r="BX97" s="8">
        <v>4032</v>
      </c>
      <c r="BY97" s="8">
        <v>3809</v>
      </c>
      <c r="BZ97" s="8">
        <v>3959</v>
      </c>
      <c r="CA97" s="8">
        <v>3793</v>
      </c>
      <c r="CB97" s="8">
        <v>3740</v>
      </c>
      <c r="CC97" s="8">
        <v>3507</v>
      </c>
      <c r="CD97" s="8">
        <v>3206</v>
      </c>
      <c r="CE97" s="8">
        <v>3006</v>
      </c>
      <c r="CF97" s="8">
        <v>3254</v>
      </c>
      <c r="CG97" s="8">
        <v>3256</v>
      </c>
      <c r="CH97" s="8">
        <v>3116</v>
      </c>
      <c r="CI97" s="8">
        <v>3146</v>
      </c>
      <c r="CJ97" s="8">
        <v>3267</v>
      </c>
      <c r="CK97" s="8">
        <v>3499</v>
      </c>
      <c r="CL97" s="8">
        <v>3193</v>
      </c>
      <c r="CM97" s="8">
        <v>3217</v>
      </c>
      <c r="CN97" s="8">
        <v>3218</v>
      </c>
      <c r="CO97" s="8">
        <v>3344</v>
      </c>
      <c r="CP97" s="8">
        <v>3345</v>
      </c>
      <c r="CQ97" s="8">
        <v>3453</v>
      </c>
      <c r="CR97" s="8">
        <v>3385</v>
      </c>
      <c r="CS97" s="8">
        <v>3382</v>
      </c>
      <c r="CT97" s="8">
        <v>3272</v>
      </c>
      <c r="CU97" s="8">
        <v>3100</v>
      </c>
      <c r="CV97" s="8">
        <v>3114</v>
      </c>
      <c r="CW97" s="8">
        <v>3030</v>
      </c>
      <c r="CX97" s="8">
        <v>2995</v>
      </c>
      <c r="CY97" s="8">
        <v>2714</v>
      </c>
      <c r="CZ97" s="8">
        <v>2699</v>
      </c>
      <c r="DA97" s="8">
        <v>2455</v>
      </c>
      <c r="DB97" s="8">
        <v>2400</v>
      </c>
      <c r="DC97" s="8">
        <v>2347</v>
      </c>
      <c r="DD97" s="8">
        <v>2250</v>
      </c>
      <c r="DE97" s="8">
        <v>2079</v>
      </c>
      <c r="DF97" s="8">
        <v>2155</v>
      </c>
      <c r="DG97" s="8">
        <v>2084</v>
      </c>
      <c r="DH97" s="8">
        <v>2147</v>
      </c>
      <c r="DI97" s="8">
        <v>2385</v>
      </c>
      <c r="DJ97" s="8">
        <v>1653</v>
      </c>
      <c r="DK97" s="8">
        <v>1556</v>
      </c>
      <c r="DL97" s="8">
        <v>1482</v>
      </c>
      <c r="DM97" s="8">
        <v>1264</v>
      </c>
      <c r="DN97" s="8">
        <v>1115</v>
      </c>
      <c r="DO97" s="8">
        <v>988</v>
      </c>
      <c r="DP97" s="8">
        <v>1075</v>
      </c>
      <c r="DQ97" s="8">
        <v>996</v>
      </c>
      <c r="DR97" s="8">
        <v>921</v>
      </c>
      <c r="DS97" s="8">
        <v>860</v>
      </c>
      <c r="DT97" s="8">
        <v>705</v>
      </c>
      <c r="DU97" s="8">
        <v>650</v>
      </c>
      <c r="DV97" s="8">
        <v>2399</v>
      </c>
      <c r="DW97" s="8">
        <f t="shared" si="4"/>
        <v>218598</v>
      </c>
      <c r="DX97" s="8">
        <f t="shared" si="5"/>
        <v>56988</v>
      </c>
      <c r="DY97" s="8">
        <f t="shared" si="6"/>
        <v>105956</v>
      </c>
      <c r="DZ97" s="8">
        <f t="shared" si="7"/>
        <v>49051</v>
      </c>
    </row>
    <row r="98" spans="1:130" x14ac:dyDescent="0.2">
      <c r="A98" t="s">
        <v>307</v>
      </c>
      <c r="B98" t="s">
        <v>320</v>
      </c>
      <c r="C98" t="s">
        <v>321</v>
      </c>
      <c r="D98" s="8">
        <f>SUM(Table325[[#This Row],[0]:[90]])</f>
        <v>215025</v>
      </c>
      <c r="E98" s="8">
        <f>SUM(Table325[[#This Row],[0]:[15]])</f>
        <v>37332</v>
      </c>
      <c r="F98" s="8">
        <f>SUM(Table325[[#This Row],[16]:[64]])</f>
        <v>132171</v>
      </c>
      <c r="G98" s="8">
        <f>SUM(Table325[[#This Row],[65]:[90]])</f>
        <v>45522</v>
      </c>
      <c r="H98" s="8">
        <f>SUM(Table325[[#This Row],[85]:[90]])</f>
        <v>5651</v>
      </c>
      <c r="I98" s="8">
        <f>SUM(Table325[[#This Row],[0]:[17]])</f>
        <v>42263</v>
      </c>
      <c r="J98" s="8">
        <f>SUM(Table325[[#This Row],[18]:[64]])</f>
        <v>127240</v>
      </c>
      <c r="K98" s="8">
        <f>SUM(Table325[[#This Row],[0]:[4]])</f>
        <v>10106</v>
      </c>
      <c r="L98" s="8">
        <f>SUM(Table325[[#This Row],[5]:[15]])</f>
        <v>27226</v>
      </c>
      <c r="M98" s="8">
        <f>SUM(Table325[[#This Row],[16]:[24]])</f>
        <v>18752</v>
      </c>
      <c r="N98" s="8">
        <f>SUM(Table325[[#This Row],[25]:[49]])</f>
        <v>70235</v>
      </c>
      <c r="O98" s="8">
        <f>SUM(Table325[[#This Row],[50]:[64]])</f>
        <v>43184</v>
      </c>
      <c r="P98" s="8">
        <f>SUM(Table325[[#This Row],[65]:[74]])</f>
        <v>23933</v>
      </c>
      <c r="Q98" s="8">
        <f>SUM(Table325[[#This Row],[75]:[84]])</f>
        <v>15938</v>
      </c>
      <c r="R98" s="8">
        <f>SUM(Table325[[#This Row],[5]:[9]])</f>
        <v>12147</v>
      </c>
      <c r="S98" s="8">
        <f>SUM(Table325[[#This Row],[10]:[14]])</f>
        <v>12614</v>
      </c>
      <c r="T98" s="8">
        <f>SUM(Table325[[#This Row],[15]:[19]])</f>
        <v>11672</v>
      </c>
      <c r="U98" s="8">
        <f>SUM(Table325[[#This Row],[20]:[24]])</f>
        <v>9545</v>
      </c>
      <c r="V98" s="8">
        <f>SUM(Table325[[#This Row],[25]:[29]])</f>
        <v>12354</v>
      </c>
      <c r="W98" s="8">
        <f>SUM(Table325[[#This Row],[30]:[34]])</f>
        <v>14389</v>
      </c>
      <c r="X98" s="8">
        <f>SUM(Table325[[#This Row],[35]:[39]])</f>
        <v>15262</v>
      </c>
      <c r="Y98" s="8">
        <f>SUM(Table325[[#This Row],[40]:[44]])</f>
        <v>15181</v>
      </c>
      <c r="Z98" s="8">
        <f>SUM(Table325[[#This Row],[45]:[49]])</f>
        <v>13049</v>
      </c>
      <c r="AA98" s="8">
        <f>SUM(Table325[[#This Row],[50]:[54]])</f>
        <v>14181</v>
      </c>
      <c r="AB98" s="8">
        <f>SUM(Table325[[#This Row],[55]:[59]])</f>
        <v>14544</v>
      </c>
      <c r="AC98" s="8">
        <f>SUM(Table325[[#This Row],[60]:[64]])</f>
        <v>14459</v>
      </c>
      <c r="AD98" s="8">
        <f>SUM(Table325[[#This Row],[65]:[69]])</f>
        <v>12724</v>
      </c>
      <c r="AE98" s="8">
        <f>SUM(Table325[[#This Row],[70]:[74]])</f>
        <v>11209</v>
      </c>
      <c r="AF98" s="8">
        <f>SUM(Table325[[#This Row],[75]:[79]])</f>
        <v>10137</v>
      </c>
      <c r="AG98" s="8">
        <f>SUM(Table325[[#This Row],[80]:[84]])</f>
        <v>5801</v>
      </c>
      <c r="AH98" s="8">
        <f>SUM(Table325[[#This Row],[85]:[89]])</f>
        <v>3728</v>
      </c>
      <c r="AI98" s="8">
        <f>Table325[[#This Row],[90]]</f>
        <v>1923</v>
      </c>
      <c r="AJ98" s="8">
        <v>1815</v>
      </c>
      <c r="AK98" s="8">
        <v>1951</v>
      </c>
      <c r="AL98" s="8">
        <v>2146</v>
      </c>
      <c r="AM98" s="8">
        <v>2049</v>
      </c>
      <c r="AN98" s="8">
        <v>2145</v>
      </c>
      <c r="AO98" s="8">
        <v>2451</v>
      </c>
      <c r="AP98" s="8">
        <v>2379</v>
      </c>
      <c r="AQ98" s="8">
        <v>2384</v>
      </c>
      <c r="AR98" s="8">
        <v>2517</v>
      </c>
      <c r="AS98" s="8">
        <v>2416</v>
      </c>
      <c r="AT98" s="8">
        <v>2490</v>
      </c>
      <c r="AU98" s="8">
        <v>2541</v>
      </c>
      <c r="AV98" s="8">
        <v>2536</v>
      </c>
      <c r="AW98" s="8">
        <v>2487</v>
      </c>
      <c r="AX98" s="8">
        <v>2560</v>
      </c>
      <c r="AY98" s="8">
        <v>2465</v>
      </c>
      <c r="AZ98" s="8">
        <v>2552</v>
      </c>
      <c r="BA98" s="8">
        <v>2379</v>
      </c>
      <c r="BB98" s="8">
        <v>2390</v>
      </c>
      <c r="BC98" s="8">
        <v>1886</v>
      </c>
      <c r="BD98" s="8">
        <v>1730</v>
      </c>
      <c r="BE98" s="8">
        <v>1761</v>
      </c>
      <c r="BF98" s="8">
        <v>1868</v>
      </c>
      <c r="BG98" s="8">
        <v>1950</v>
      </c>
      <c r="BH98" s="8">
        <v>2236</v>
      </c>
      <c r="BI98" s="8">
        <v>2270</v>
      </c>
      <c r="BJ98" s="8">
        <v>2294</v>
      </c>
      <c r="BK98" s="8">
        <v>2658</v>
      </c>
      <c r="BL98" s="8">
        <v>2460</v>
      </c>
      <c r="BM98" s="8">
        <v>2672</v>
      </c>
      <c r="BN98" s="8">
        <v>2672</v>
      </c>
      <c r="BO98" s="8">
        <v>2772</v>
      </c>
      <c r="BP98" s="8">
        <v>2955</v>
      </c>
      <c r="BQ98" s="8">
        <v>3042</v>
      </c>
      <c r="BR98" s="8">
        <v>2948</v>
      </c>
      <c r="BS98" s="8">
        <v>3057</v>
      </c>
      <c r="BT98" s="8">
        <v>3005</v>
      </c>
      <c r="BU98" s="8">
        <v>3063</v>
      </c>
      <c r="BV98" s="8">
        <v>3096</v>
      </c>
      <c r="BW98" s="8">
        <v>3041</v>
      </c>
      <c r="BX98" s="8">
        <v>2999</v>
      </c>
      <c r="BY98" s="8">
        <v>2994</v>
      </c>
      <c r="BZ98" s="8">
        <v>2964</v>
      </c>
      <c r="CA98" s="8">
        <v>3038</v>
      </c>
      <c r="CB98" s="8">
        <v>3186</v>
      </c>
      <c r="CC98" s="8">
        <v>2977</v>
      </c>
      <c r="CD98" s="8">
        <v>2507</v>
      </c>
      <c r="CE98" s="8">
        <v>2393</v>
      </c>
      <c r="CF98" s="8">
        <v>2559</v>
      </c>
      <c r="CG98" s="8">
        <v>2613</v>
      </c>
      <c r="CH98" s="8">
        <v>2600</v>
      </c>
      <c r="CI98" s="8">
        <v>2751</v>
      </c>
      <c r="CJ98" s="8">
        <v>2965</v>
      </c>
      <c r="CK98" s="8">
        <v>3014</v>
      </c>
      <c r="CL98" s="8">
        <v>2851</v>
      </c>
      <c r="CM98" s="8">
        <v>2851</v>
      </c>
      <c r="CN98" s="8">
        <v>2884</v>
      </c>
      <c r="CO98" s="8">
        <v>2878</v>
      </c>
      <c r="CP98" s="8">
        <v>2933</v>
      </c>
      <c r="CQ98" s="8">
        <v>2998</v>
      </c>
      <c r="CR98" s="8">
        <v>3014</v>
      </c>
      <c r="CS98" s="8">
        <v>3026</v>
      </c>
      <c r="CT98" s="8">
        <v>2909</v>
      </c>
      <c r="CU98" s="8">
        <v>2766</v>
      </c>
      <c r="CV98" s="8">
        <v>2744</v>
      </c>
      <c r="CW98" s="8">
        <v>2660</v>
      </c>
      <c r="CX98" s="8">
        <v>2709</v>
      </c>
      <c r="CY98" s="8">
        <v>2476</v>
      </c>
      <c r="CZ98" s="8">
        <v>2494</v>
      </c>
      <c r="DA98" s="8">
        <v>2385</v>
      </c>
      <c r="DB98" s="8">
        <v>2393</v>
      </c>
      <c r="DC98" s="8">
        <v>2390</v>
      </c>
      <c r="DD98" s="8">
        <v>2139</v>
      </c>
      <c r="DE98" s="8">
        <v>2142</v>
      </c>
      <c r="DF98" s="8">
        <v>2145</v>
      </c>
      <c r="DG98" s="8">
        <v>2144</v>
      </c>
      <c r="DH98" s="8">
        <v>2307</v>
      </c>
      <c r="DI98" s="8">
        <v>2382</v>
      </c>
      <c r="DJ98" s="8">
        <v>1755</v>
      </c>
      <c r="DK98" s="8">
        <v>1549</v>
      </c>
      <c r="DL98" s="8">
        <v>1536</v>
      </c>
      <c r="DM98" s="8">
        <v>1261</v>
      </c>
      <c r="DN98" s="8">
        <v>1081</v>
      </c>
      <c r="DO98" s="8">
        <v>922</v>
      </c>
      <c r="DP98" s="8">
        <v>1001</v>
      </c>
      <c r="DQ98" s="8">
        <v>882</v>
      </c>
      <c r="DR98" s="8">
        <v>856</v>
      </c>
      <c r="DS98" s="8">
        <v>762</v>
      </c>
      <c r="DT98" s="8">
        <v>653</v>
      </c>
      <c r="DU98" s="8">
        <v>575</v>
      </c>
      <c r="DV98" s="8">
        <v>1923</v>
      </c>
      <c r="DW98" s="8">
        <f t="shared" si="4"/>
        <v>132171</v>
      </c>
      <c r="DX98" s="8">
        <f t="shared" si="5"/>
        <v>13821</v>
      </c>
      <c r="DY98" s="8">
        <f t="shared" si="6"/>
        <v>70235</v>
      </c>
      <c r="DZ98" s="8">
        <f t="shared" si="7"/>
        <v>43184</v>
      </c>
    </row>
    <row r="99" spans="1:130" x14ac:dyDescent="0.2">
      <c r="A99" t="s">
        <v>307</v>
      </c>
      <c r="B99" t="s">
        <v>322</v>
      </c>
      <c r="C99" t="s">
        <v>323</v>
      </c>
      <c r="D99" s="8">
        <f>SUM(Table325[[#This Row],[0]:[90]])</f>
        <v>331420</v>
      </c>
      <c r="E99" s="8">
        <f>SUM(Table325[[#This Row],[0]:[15]])</f>
        <v>51894</v>
      </c>
      <c r="F99" s="8">
        <f>SUM(Table325[[#This Row],[16]:[64]])</f>
        <v>191328</v>
      </c>
      <c r="G99" s="8">
        <f>SUM(Table325[[#This Row],[65]:[90]])</f>
        <v>88198</v>
      </c>
      <c r="H99" s="8">
        <f>SUM(Table325[[#This Row],[85]:[90]])</f>
        <v>10569</v>
      </c>
      <c r="I99" s="8">
        <f>SUM(Table325[[#This Row],[0]:[17]])</f>
        <v>59056</v>
      </c>
      <c r="J99" s="8">
        <f>SUM(Table325[[#This Row],[18]:[64]])</f>
        <v>184166</v>
      </c>
      <c r="K99" s="8">
        <f>SUM(Table325[[#This Row],[0]:[4]])</f>
        <v>13753</v>
      </c>
      <c r="L99" s="8">
        <f>SUM(Table325[[#This Row],[5]:[15]])</f>
        <v>38141</v>
      </c>
      <c r="M99" s="8">
        <f>SUM(Table325[[#This Row],[16]:[24]])</f>
        <v>27178</v>
      </c>
      <c r="N99" s="8">
        <f>SUM(Table325[[#This Row],[25]:[49]])</f>
        <v>90203</v>
      </c>
      <c r="O99" s="8">
        <f>SUM(Table325[[#This Row],[50]:[64]])</f>
        <v>73947</v>
      </c>
      <c r="P99" s="8">
        <f>SUM(Table325[[#This Row],[65]:[74]])</f>
        <v>45809</v>
      </c>
      <c r="Q99" s="8">
        <f>SUM(Table325[[#This Row],[75]:[84]])</f>
        <v>31820</v>
      </c>
      <c r="R99" s="8">
        <f>SUM(Table325[[#This Row],[5]:[9]])</f>
        <v>16471</v>
      </c>
      <c r="S99" s="8">
        <f>SUM(Table325[[#This Row],[10]:[14]])</f>
        <v>18141</v>
      </c>
      <c r="T99" s="8">
        <f>SUM(Table325[[#This Row],[15]:[19]])</f>
        <v>16789</v>
      </c>
      <c r="U99" s="8">
        <f>SUM(Table325[[#This Row],[20]:[24]])</f>
        <v>13918</v>
      </c>
      <c r="V99" s="8">
        <f>SUM(Table325[[#This Row],[25]:[29]])</f>
        <v>16424</v>
      </c>
      <c r="W99" s="8">
        <f>SUM(Table325[[#This Row],[30]:[34]])</f>
        <v>17965</v>
      </c>
      <c r="X99" s="8">
        <f>SUM(Table325[[#This Row],[35]:[39]])</f>
        <v>18930</v>
      </c>
      <c r="Y99" s="8">
        <f>SUM(Table325[[#This Row],[40]:[44]])</f>
        <v>18792</v>
      </c>
      <c r="Z99" s="8">
        <f>SUM(Table325[[#This Row],[45]:[49]])</f>
        <v>18092</v>
      </c>
      <c r="AA99" s="8">
        <f>SUM(Table325[[#This Row],[50]:[54]])</f>
        <v>21968</v>
      </c>
      <c r="AB99" s="8">
        <f>SUM(Table325[[#This Row],[55]:[59]])</f>
        <v>25349</v>
      </c>
      <c r="AC99" s="8">
        <f>SUM(Table325[[#This Row],[60]:[64]])</f>
        <v>26630</v>
      </c>
      <c r="AD99" s="8">
        <f>SUM(Table325[[#This Row],[65]:[69]])</f>
        <v>24281</v>
      </c>
      <c r="AE99" s="8">
        <f>SUM(Table325[[#This Row],[70]:[74]])</f>
        <v>21528</v>
      </c>
      <c r="AF99" s="8">
        <f>SUM(Table325[[#This Row],[75]:[79]])</f>
        <v>20082</v>
      </c>
      <c r="AG99" s="8">
        <f>SUM(Table325[[#This Row],[80]:[84]])</f>
        <v>11738</v>
      </c>
      <c r="AH99" s="8">
        <f>SUM(Table325[[#This Row],[85]:[89]])</f>
        <v>6931</v>
      </c>
      <c r="AI99" s="8">
        <f>Table325[[#This Row],[90]]</f>
        <v>3638</v>
      </c>
      <c r="AJ99" s="8">
        <v>2531</v>
      </c>
      <c r="AK99" s="8">
        <v>2672</v>
      </c>
      <c r="AL99" s="8">
        <v>2735</v>
      </c>
      <c r="AM99" s="8">
        <v>2922</v>
      </c>
      <c r="AN99" s="8">
        <v>2893</v>
      </c>
      <c r="AO99" s="8">
        <v>3088</v>
      </c>
      <c r="AP99" s="8">
        <v>3258</v>
      </c>
      <c r="AQ99" s="8">
        <v>3309</v>
      </c>
      <c r="AR99" s="8">
        <v>3419</v>
      </c>
      <c r="AS99" s="8">
        <v>3397</v>
      </c>
      <c r="AT99" s="8">
        <v>3526</v>
      </c>
      <c r="AU99" s="8">
        <v>3585</v>
      </c>
      <c r="AV99" s="8">
        <v>3722</v>
      </c>
      <c r="AW99" s="8">
        <v>3714</v>
      </c>
      <c r="AX99" s="8">
        <v>3594</v>
      </c>
      <c r="AY99" s="8">
        <v>3529</v>
      </c>
      <c r="AZ99" s="8">
        <v>3712</v>
      </c>
      <c r="BA99" s="8">
        <v>3450</v>
      </c>
      <c r="BB99" s="8">
        <v>3411</v>
      </c>
      <c r="BC99" s="8">
        <v>2687</v>
      </c>
      <c r="BD99" s="8">
        <v>2360</v>
      </c>
      <c r="BE99" s="8">
        <v>2615</v>
      </c>
      <c r="BF99" s="8">
        <v>2776</v>
      </c>
      <c r="BG99" s="8">
        <v>3027</v>
      </c>
      <c r="BH99" s="8">
        <v>3140</v>
      </c>
      <c r="BI99" s="8">
        <v>3205</v>
      </c>
      <c r="BJ99" s="8">
        <v>3367</v>
      </c>
      <c r="BK99" s="8">
        <v>3162</v>
      </c>
      <c r="BL99" s="8">
        <v>3293</v>
      </c>
      <c r="BM99" s="8">
        <v>3397</v>
      </c>
      <c r="BN99" s="8">
        <v>3459</v>
      </c>
      <c r="BO99" s="8">
        <v>3467</v>
      </c>
      <c r="BP99" s="8">
        <v>3676</v>
      </c>
      <c r="BQ99" s="8">
        <v>3698</v>
      </c>
      <c r="BR99" s="8">
        <v>3665</v>
      </c>
      <c r="BS99" s="8">
        <v>3623</v>
      </c>
      <c r="BT99" s="8">
        <v>3837</v>
      </c>
      <c r="BU99" s="8">
        <v>3811</v>
      </c>
      <c r="BV99" s="8">
        <v>3735</v>
      </c>
      <c r="BW99" s="8">
        <v>3924</v>
      </c>
      <c r="BX99" s="8">
        <v>3687</v>
      </c>
      <c r="BY99" s="8">
        <v>3703</v>
      </c>
      <c r="BZ99" s="8">
        <v>3740</v>
      </c>
      <c r="CA99" s="8">
        <v>3702</v>
      </c>
      <c r="CB99" s="8">
        <v>3960</v>
      </c>
      <c r="CC99" s="8">
        <v>3848</v>
      </c>
      <c r="CD99" s="8">
        <v>3407</v>
      </c>
      <c r="CE99" s="8">
        <v>3373</v>
      </c>
      <c r="CF99" s="8">
        <v>3645</v>
      </c>
      <c r="CG99" s="8">
        <v>3819</v>
      </c>
      <c r="CH99" s="8">
        <v>3925</v>
      </c>
      <c r="CI99" s="8">
        <v>4147</v>
      </c>
      <c r="CJ99" s="8">
        <v>4546</v>
      </c>
      <c r="CK99" s="8">
        <v>4806</v>
      </c>
      <c r="CL99" s="8">
        <v>4544</v>
      </c>
      <c r="CM99" s="8">
        <v>4720</v>
      </c>
      <c r="CN99" s="8">
        <v>4932</v>
      </c>
      <c r="CO99" s="8">
        <v>5077</v>
      </c>
      <c r="CP99" s="8">
        <v>5170</v>
      </c>
      <c r="CQ99" s="8">
        <v>5450</v>
      </c>
      <c r="CR99" s="8">
        <v>5417</v>
      </c>
      <c r="CS99" s="8">
        <v>5356</v>
      </c>
      <c r="CT99" s="8">
        <v>5398</v>
      </c>
      <c r="CU99" s="8">
        <v>5159</v>
      </c>
      <c r="CV99" s="8">
        <v>5300</v>
      </c>
      <c r="CW99" s="8">
        <v>5113</v>
      </c>
      <c r="CX99" s="8">
        <v>4994</v>
      </c>
      <c r="CY99" s="8">
        <v>4865</v>
      </c>
      <c r="CZ99" s="8">
        <v>4771</v>
      </c>
      <c r="DA99" s="8">
        <v>4538</v>
      </c>
      <c r="DB99" s="8">
        <v>4489</v>
      </c>
      <c r="DC99" s="8">
        <v>4417</v>
      </c>
      <c r="DD99" s="8">
        <v>4242</v>
      </c>
      <c r="DE99" s="8">
        <v>4186</v>
      </c>
      <c r="DF99" s="8">
        <v>4194</v>
      </c>
      <c r="DG99" s="8">
        <v>4198</v>
      </c>
      <c r="DH99" s="8">
        <v>4572</v>
      </c>
      <c r="DI99" s="8">
        <v>4702</v>
      </c>
      <c r="DJ99" s="8">
        <v>3400</v>
      </c>
      <c r="DK99" s="8">
        <v>3210</v>
      </c>
      <c r="DL99" s="8">
        <v>3030</v>
      </c>
      <c r="DM99" s="8">
        <v>2647</v>
      </c>
      <c r="DN99" s="8">
        <v>2230</v>
      </c>
      <c r="DO99" s="8">
        <v>1937</v>
      </c>
      <c r="DP99" s="8">
        <v>1894</v>
      </c>
      <c r="DQ99" s="8">
        <v>1714</v>
      </c>
      <c r="DR99" s="8">
        <v>1543</v>
      </c>
      <c r="DS99" s="8">
        <v>1430</v>
      </c>
      <c r="DT99" s="8">
        <v>1197</v>
      </c>
      <c r="DU99" s="8">
        <v>1047</v>
      </c>
      <c r="DV99" s="8">
        <v>3638</v>
      </c>
      <c r="DW99" s="8">
        <f t="shared" si="4"/>
        <v>191328</v>
      </c>
      <c r="DX99" s="8">
        <f t="shared" si="5"/>
        <v>20016</v>
      </c>
      <c r="DY99" s="8">
        <f t="shared" si="6"/>
        <v>90203</v>
      </c>
      <c r="DZ99" s="8">
        <f t="shared" si="7"/>
        <v>73947</v>
      </c>
    </row>
    <row r="100" spans="1:130" x14ac:dyDescent="0.2">
      <c r="A100" t="s">
        <v>307</v>
      </c>
      <c r="B100" t="s">
        <v>324</v>
      </c>
      <c r="C100" t="s">
        <v>325</v>
      </c>
      <c r="D100" s="8">
        <f>SUM(Table325[[#This Row],[0]:[90]])</f>
        <v>139228</v>
      </c>
      <c r="E100" s="9">
        <f>SUM(Table325[[#This Row],[0]:[15]])</f>
        <v>24191</v>
      </c>
      <c r="F100" s="8">
        <f>SUM(Table325[[#This Row],[16]:[64]])</f>
        <v>81553</v>
      </c>
      <c r="G100" s="8">
        <f>SUM(Table325[[#This Row],[65]:[90]])</f>
        <v>33484</v>
      </c>
      <c r="H100" s="8">
        <f>SUM(Table325[[#This Row],[85]:[90]])</f>
        <v>4154</v>
      </c>
      <c r="I100" s="9">
        <f>SUM(Table325[[#This Row],[0]:[17]])</f>
        <v>27499</v>
      </c>
      <c r="J100" s="8">
        <f>SUM(Table325[[#This Row],[18]:[64]])</f>
        <v>78245</v>
      </c>
      <c r="K100" s="9">
        <f>SUM(Table325[[#This Row],[0]:[4]])</f>
        <v>6572</v>
      </c>
      <c r="L100" s="8">
        <f>SUM(Table325[[#This Row],[5]:[15]])</f>
        <v>17619</v>
      </c>
      <c r="M100" s="8">
        <f>SUM(Table325[[#This Row],[16]:[24]])</f>
        <v>12662</v>
      </c>
      <c r="N100" s="8">
        <f>SUM(Table325[[#This Row],[25]:[49]])</f>
        <v>38907</v>
      </c>
      <c r="O100" s="8">
        <f>SUM(Table325[[#This Row],[50]:[64]])</f>
        <v>29984</v>
      </c>
      <c r="P100" s="8">
        <f>SUM(Table325[[#This Row],[65]:[74]])</f>
        <v>17013</v>
      </c>
      <c r="Q100" s="8">
        <f>SUM(Table325[[#This Row],[75]:[84]])</f>
        <v>12317</v>
      </c>
      <c r="R100" s="9">
        <f>SUM(Table325[[#This Row],[5]:[9]])</f>
        <v>7593</v>
      </c>
      <c r="S100" s="8">
        <f>SUM(Table325[[#This Row],[10]:[14]])</f>
        <v>8438</v>
      </c>
      <c r="T100" s="8">
        <f>SUM(Table325[[#This Row],[15]:[19]])</f>
        <v>7799</v>
      </c>
      <c r="U100" s="8">
        <f>SUM(Table325[[#This Row],[20]:[24]])</f>
        <v>6451</v>
      </c>
      <c r="V100" s="8">
        <f>SUM(Table325[[#This Row],[25]:[29]])</f>
        <v>7320</v>
      </c>
      <c r="W100" s="8">
        <f>SUM(Table325[[#This Row],[30]:[34]])</f>
        <v>8268</v>
      </c>
      <c r="X100" s="8">
        <f>SUM(Table325[[#This Row],[35]:[39]])</f>
        <v>8309</v>
      </c>
      <c r="Y100" s="8">
        <f>SUM(Table325[[#This Row],[40]:[44]])</f>
        <v>7863</v>
      </c>
      <c r="Z100" s="8">
        <f>SUM(Table325[[#This Row],[45]:[49]])</f>
        <v>7147</v>
      </c>
      <c r="AA100" s="8">
        <f>SUM(Table325[[#This Row],[50]:[54]])</f>
        <v>9021</v>
      </c>
      <c r="AB100" s="8">
        <f>SUM(Table325[[#This Row],[55]:[59]])</f>
        <v>10617</v>
      </c>
      <c r="AC100" s="8">
        <f>SUM(Table325[[#This Row],[60]:[64]])</f>
        <v>10346</v>
      </c>
      <c r="AD100" s="8">
        <f>SUM(Table325[[#This Row],[65]:[69]])</f>
        <v>9023</v>
      </c>
      <c r="AE100" s="8">
        <f>SUM(Table325[[#This Row],[70]:[74]])</f>
        <v>7990</v>
      </c>
      <c r="AF100" s="8">
        <f>SUM(Table325[[#This Row],[75]:[79]])</f>
        <v>7616</v>
      </c>
      <c r="AG100" s="8">
        <f>SUM(Table325[[#This Row],[80]:[84]])</f>
        <v>4701</v>
      </c>
      <c r="AH100" s="8">
        <f>SUM(Table325[[#This Row],[85]:[89]])</f>
        <v>2798</v>
      </c>
      <c r="AI100" s="8">
        <f>Table325[[#This Row],[90]]</f>
        <v>1356</v>
      </c>
      <c r="AJ100" s="9">
        <v>1182</v>
      </c>
      <c r="AK100" s="8">
        <v>1299</v>
      </c>
      <c r="AL100" s="8">
        <v>1423</v>
      </c>
      <c r="AM100" s="8">
        <v>1263</v>
      </c>
      <c r="AN100" s="8">
        <v>1405</v>
      </c>
      <c r="AO100" s="8">
        <v>1436</v>
      </c>
      <c r="AP100" s="8">
        <v>1444</v>
      </c>
      <c r="AQ100" s="8">
        <v>1567</v>
      </c>
      <c r="AR100" s="8">
        <v>1535</v>
      </c>
      <c r="AS100" s="8">
        <v>1611</v>
      </c>
      <c r="AT100" s="8">
        <v>1598</v>
      </c>
      <c r="AU100" s="8">
        <v>1692</v>
      </c>
      <c r="AV100" s="8">
        <v>1768</v>
      </c>
      <c r="AW100" s="8">
        <v>1756</v>
      </c>
      <c r="AX100" s="8">
        <v>1624</v>
      </c>
      <c r="AY100" s="8">
        <v>1588</v>
      </c>
      <c r="AZ100" s="8">
        <v>1654</v>
      </c>
      <c r="BA100" s="8">
        <v>1654</v>
      </c>
      <c r="BB100" s="8">
        <v>1641</v>
      </c>
      <c r="BC100" s="8">
        <v>1262</v>
      </c>
      <c r="BD100" s="8">
        <v>1231</v>
      </c>
      <c r="BE100" s="8">
        <v>1150</v>
      </c>
      <c r="BF100" s="8">
        <v>1259</v>
      </c>
      <c r="BG100" s="8">
        <v>1364</v>
      </c>
      <c r="BH100" s="8">
        <v>1447</v>
      </c>
      <c r="BI100" s="8">
        <v>1490</v>
      </c>
      <c r="BJ100" s="8">
        <v>1444</v>
      </c>
      <c r="BK100" s="8">
        <v>1400</v>
      </c>
      <c r="BL100" s="8">
        <v>1482</v>
      </c>
      <c r="BM100" s="8">
        <v>1504</v>
      </c>
      <c r="BN100" s="8">
        <v>1617</v>
      </c>
      <c r="BO100" s="8">
        <v>1573</v>
      </c>
      <c r="BP100" s="8">
        <v>1705</v>
      </c>
      <c r="BQ100" s="8">
        <v>1732</v>
      </c>
      <c r="BR100" s="8">
        <v>1641</v>
      </c>
      <c r="BS100" s="8">
        <v>1669</v>
      </c>
      <c r="BT100" s="8">
        <v>1660</v>
      </c>
      <c r="BU100" s="8">
        <v>1632</v>
      </c>
      <c r="BV100" s="8">
        <v>1624</v>
      </c>
      <c r="BW100" s="8">
        <v>1724</v>
      </c>
      <c r="BX100" s="8">
        <v>1545</v>
      </c>
      <c r="BY100" s="8">
        <v>1508</v>
      </c>
      <c r="BZ100" s="8">
        <v>1582</v>
      </c>
      <c r="CA100" s="8">
        <v>1596</v>
      </c>
      <c r="CB100" s="8">
        <v>1632</v>
      </c>
      <c r="CC100" s="8">
        <v>1488</v>
      </c>
      <c r="CD100" s="8">
        <v>1405</v>
      </c>
      <c r="CE100" s="8">
        <v>1312</v>
      </c>
      <c r="CF100" s="8">
        <v>1466</v>
      </c>
      <c r="CG100" s="8">
        <v>1476</v>
      </c>
      <c r="CH100" s="8">
        <v>1559</v>
      </c>
      <c r="CI100" s="8">
        <v>1661</v>
      </c>
      <c r="CJ100" s="8">
        <v>1849</v>
      </c>
      <c r="CK100" s="8">
        <v>2020</v>
      </c>
      <c r="CL100" s="8">
        <v>1932</v>
      </c>
      <c r="CM100" s="8">
        <v>2001</v>
      </c>
      <c r="CN100" s="8">
        <v>1969</v>
      </c>
      <c r="CO100" s="8">
        <v>2197</v>
      </c>
      <c r="CP100" s="8">
        <v>2266</v>
      </c>
      <c r="CQ100" s="8">
        <v>2184</v>
      </c>
      <c r="CR100" s="8">
        <v>2107</v>
      </c>
      <c r="CS100" s="8">
        <v>2163</v>
      </c>
      <c r="CT100" s="8">
        <v>2132</v>
      </c>
      <c r="CU100" s="8">
        <v>2000</v>
      </c>
      <c r="CV100" s="8">
        <v>1944</v>
      </c>
      <c r="CW100" s="8">
        <v>1945</v>
      </c>
      <c r="CX100" s="8">
        <v>1944</v>
      </c>
      <c r="CY100" s="8">
        <v>1754</v>
      </c>
      <c r="CZ100" s="8">
        <v>1776</v>
      </c>
      <c r="DA100" s="8">
        <v>1604</v>
      </c>
      <c r="DB100" s="8">
        <v>1689</v>
      </c>
      <c r="DC100" s="8">
        <v>1641</v>
      </c>
      <c r="DD100" s="8">
        <v>1560</v>
      </c>
      <c r="DE100" s="8">
        <v>1564</v>
      </c>
      <c r="DF100" s="8">
        <v>1536</v>
      </c>
      <c r="DG100" s="8">
        <v>1620</v>
      </c>
      <c r="DH100" s="8">
        <v>1623</v>
      </c>
      <c r="DI100" s="8">
        <v>1764</v>
      </c>
      <c r="DJ100" s="8">
        <v>1375</v>
      </c>
      <c r="DK100" s="8">
        <v>1234</v>
      </c>
      <c r="DL100" s="8">
        <v>1192</v>
      </c>
      <c r="DM100" s="8">
        <v>951</v>
      </c>
      <c r="DN100" s="8">
        <v>957</v>
      </c>
      <c r="DO100" s="8">
        <v>801</v>
      </c>
      <c r="DP100" s="8">
        <v>800</v>
      </c>
      <c r="DQ100" s="8">
        <v>768</v>
      </c>
      <c r="DR100" s="8">
        <v>623</v>
      </c>
      <c r="DS100" s="8">
        <v>566</v>
      </c>
      <c r="DT100" s="8">
        <v>466</v>
      </c>
      <c r="DU100" s="8">
        <v>375</v>
      </c>
      <c r="DV100" s="8">
        <v>1356</v>
      </c>
      <c r="DW100" s="8">
        <f t="shared" si="4"/>
        <v>81553</v>
      </c>
      <c r="DX100" s="8">
        <f t="shared" si="5"/>
        <v>9354</v>
      </c>
      <c r="DY100" s="8">
        <f t="shared" si="6"/>
        <v>38907</v>
      </c>
      <c r="DZ100" s="8">
        <f t="shared" si="7"/>
        <v>29984</v>
      </c>
    </row>
    <row r="101" spans="1:130" x14ac:dyDescent="0.2">
      <c r="A101" t="s">
        <v>307</v>
      </c>
      <c r="B101" t="s">
        <v>326</v>
      </c>
      <c r="C101" t="s">
        <v>327</v>
      </c>
      <c r="D101" s="8">
        <f>SUM(Table325[[#This Row],[0]:[90]])</f>
        <v>151393</v>
      </c>
      <c r="E101" s="9">
        <f>SUM(Table325[[#This Row],[0]:[15]])</f>
        <v>26991</v>
      </c>
      <c r="F101" s="8">
        <f>SUM(Table325[[#This Row],[16]:[64]])</f>
        <v>91863</v>
      </c>
      <c r="G101" s="8">
        <f>SUM(Table325[[#This Row],[65]:[90]])</f>
        <v>32539</v>
      </c>
      <c r="H101" s="8">
        <f>SUM(Table325[[#This Row],[85]:[90]])</f>
        <v>4096</v>
      </c>
      <c r="I101" s="9">
        <f>SUM(Table325[[#This Row],[0]:[17]])</f>
        <v>30513</v>
      </c>
      <c r="J101" s="8">
        <f>SUM(Table325[[#This Row],[18]:[64]])</f>
        <v>88341</v>
      </c>
      <c r="K101" s="9">
        <f>SUM(Table325[[#This Row],[0]:[4]])</f>
        <v>7534</v>
      </c>
      <c r="L101" s="8">
        <f>SUM(Table325[[#This Row],[5]:[15]])</f>
        <v>19457</v>
      </c>
      <c r="M101" s="8">
        <f>SUM(Table325[[#This Row],[16]:[24]])</f>
        <v>14071</v>
      </c>
      <c r="N101" s="8">
        <f>SUM(Table325[[#This Row],[25]:[49]])</f>
        <v>46819</v>
      </c>
      <c r="O101" s="8">
        <f>SUM(Table325[[#This Row],[50]:[64]])</f>
        <v>30973</v>
      </c>
      <c r="P101" s="8">
        <f>SUM(Table325[[#This Row],[65]:[74]])</f>
        <v>17449</v>
      </c>
      <c r="Q101" s="8">
        <f>SUM(Table325[[#This Row],[75]:[84]])</f>
        <v>10994</v>
      </c>
      <c r="R101" s="9">
        <f>SUM(Table325[[#This Row],[5]:[9]])</f>
        <v>8656</v>
      </c>
      <c r="S101" s="8">
        <f>SUM(Table325[[#This Row],[10]:[14]])</f>
        <v>9010</v>
      </c>
      <c r="T101" s="8">
        <f>SUM(Table325[[#This Row],[15]:[19]])</f>
        <v>8417</v>
      </c>
      <c r="U101" s="8">
        <f>SUM(Table325[[#This Row],[20]:[24]])</f>
        <v>7445</v>
      </c>
      <c r="V101" s="8">
        <f>SUM(Table325[[#This Row],[25]:[29]])</f>
        <v>8754</v>
      </c>
      <c r="W101" s="8">
        <f>SUM(Table325[[#This Row],[30]:[34]])</f>
        <v>9890</v>
      </c>
      <c r="X101" s="8">
        <f>SUM(Table325[[#This Row],[35]:[39]])</f>
        <v>10480</v>
      </c>
      <c r="Y101" s="8">
        <f>SUM(Table325[[#This Row],[40]:[44]])</f>
        <v>9482</v>
      </c>
      <c r="Z101" s="8">
        <f>SUM(Table325[[#This Row],[45]:[49]])</f>
        <v>8213</v>
      </c>
      <c r="AA101" s="8">
        <f>SUM(Table325[[#This Row],[50]:[54]])</f>
        <v>9336</v>
      </c>
      <c r="AB101" s="8">
        <f>SUM(Table325[[#This Row],[55]:[59]])</f>
        <v>10778</v>
      </c>
      <c r="AC101" s="8">
        <f>SUM(Table325[[#This Row],[60]:[64]])</f>
        <v>10859</v>
      </c>
      <c r="AD101" s="8">
        <f>SUM(Table325[[#This Row],[65]:[69]])</f>
        <v>9500</v>
      </c>
      <c r="AE101" s="8">
        <f>SUM(Table325[[#This Row],[70]:[74]])</f>
        <v>7949</v>
      </c>
      <c r="AF101" s="8">
        <f>SUM(Table325[[#This Row],[75]:[79]])</f>
        <v>6889</v>
      </c>
      <c r="AG101" s="8">
        <f>SUM(Table325[[#This Row],[80]:[84]])</f>
        <v>4105</v>
      </c>
      <c r="AH101" s="8">
        <f>SUM(Table325[[#This Row],[85]:[89]])</f>
        <v>2696</v>
      </c>
      <c r="AI101" s="8">
        <f>Table325[[#This Row],[90]]</f>
        <v>1400</v>
      </c>
      <c r="AJ101" s="9">
        <v>1331</v>
      </c>
      <c r="AK101" s="8">
        <v>1487</v>
      </c>
      <c r="AL101" s="8">
        <v>1492</v>
      </c>
      <c r="AM101" s="8">
        <v>1663</v>
      </c>
      <c r="AN101" s="8">
        <v>1561</v>
      </c>
      <c r="AO101" s="8">
        <v>1654</v>
      </c>
      <c r="AP101" s="8">
        <v>1712</v>
      </c>
      <c r="AQ101" s="8">
        <v>1735</v>
      </c>
      <c r="AR101" s="8">
        <v>1834</v>
      </c>
      <c r="AS101" s="8">
        <v>1721</v>
      </c>
      <c r="AT101" s="8">
        <v>1795</v>
      </c>
      <c r="AU101" s="8">
        <v>1798</v>
      </c>
      <c r="AV101" s="8">
        <v>1779</v>
      </c>
      <c r="AW101" s="8">
        <v>1846</v>
      </c>
      <c r="AX101" s="8">
        <v>1792</v>
      </c>
      <c r="AY101" s="8">
        <v>1791</v>
      </c>
      <c r="AZ101" s="8">
        <v>1810</v>
      </c>
      <c r="BA101" s="8">
        <v>1712</v>
      </c>
      <c r="BB101" s="8">
        <v>1642</v>
      </c>
      <c r="BC101" s="8">
        <v>1462</v>
      </c>
      <c r="BD101" s="8">
        <v>1382</v>
      </c>
      <c r="BE101" s="8">
        <v>1398</v>
      </c>
      <c r="BF101" s="8">
        <v>1465</v>
      </c>
      <c r="BG101" s="8">
        <v>1528</v>
      </c>
      <c r="BH101" s="8">
        <v>1672</v>
      </c>
      <c r="BI101" s="8">
        <v>1667</v>
      </c>
      <c r="BJ101" s="8">
        <v>1677</v>
      </c>
      <c r="BK101" s="8">
        <v>1763</v>
      </c>
      <c r="BL101" s="8">
        <v>1810</v>
      </c>
      <c r="BM101" s="8">
        <v>1837</v>
      </c>
      <c r="BN101" s="8">
        <v>1841</v>
      </c>
      <c r="BO101" s="8">
        <v>1978</v>
      </c>
      <c r="BP101" s="8">
        <v>1917</v>
      </c>
      <c r="BQ101" s="8">
        <v>2100</v>
      </c>
      <c r="BR101" s="8">
        <v>2054</v>
      </c>
      <c r="BS101" s="8">
        <v>2049</v>
      </c>
      <c r="BT101" s="8">
        <v>2093</v>
      </c>
      <c r="BU101" s="8">
        <v>2090</v>
      </c>
      <c r="BV101" s="8">
        <v>2188</v>
      </c>
      <c r="BW101" s="8">
        <v>2060</v>
      </c>
      <c r="BX101" s="8">
        <v>1893</v>
      </c>
      <c r="BY101" s="8">
        <v>1882</v>
      </c>
      <c r="BZ101" s="8">
        <v>1885</v>
      </c>
      <c r="CA101" s="8">
        <v>1912</v>
      </c>
      <c r="CB101" s="8">
        <v>1910</v>
      </c>
      <c r="CC101" s="8">
        <v>1871</v>
      </c>
      <c r="CD101" s="8">
        <v>1543</v>
      </c>
      <c r="CE101" s="8">
        <v>1513</v>
      </c>
      <c r="CF101" s="8">
        <v>1617</v>
      </c>
      <c r="CG101" s="8">
        <v>1669</v>
      </c>
      <c r="CH101" s="8">
        <v>1678</v>
      </c>
      <c r="CI101" s="8">
        <v>1761</v>
      </c>
      <c r="CJ101" s="8">
        <v>1904</v>
      </c>
      <c r="CK101" s="8">
        <v>2046</v>
      </c>
      <c r="CL101" s="8">
        <v>1947</v>
      </c>
      <c r="CM101" s="8">
        <v>2085</v>
      </c>
      <c r="CN101" s="8">
        <v>2127</v>
      </c>
      <c r="CO101" s="8">
        <v>2086</v>
      </c>
      <c r="CP101" s="8">
        <v>2244</v>
      </c>
      <c r="CQ101" s="8">
        <v>2236</v>
      </c>
      <c r="CR101" s="8">
        <v>2241</v>
      </c>
      <c r="CS101" s="8">
        <v>2226</v>
      </c>
      <c r="CT101" s="8">
        <v>2146</v>
      </c>
      <c r="CU101" s="8">
        <v>2174</v>
      </c>
      <c r="CV101" s="8">
        <v>2072</v>
      </c>
      <c r="CW101" s="8">
        <v>2092</v>
      </c>
      <c r="CX101" s="8">
        <v>1981</v>
      </c>
      <c r="CY101" s="8">
        <v>1876</v>
      </c>
      <c r="CZ101" s="8">
        <v>1838</v>
      </c>
      <c r="DA101" s="8">
        <v>1713</v>
      </c>
      <c r="DB101" s="8">
        <v>1745</v>
      </c>
      <c r="DC101" s="8">
        <v>1633</v>
      </c>
      <c r="DD101" s="8">
        <v>1479</v>
      </c>
      <c r="DE101" s="8">
        <v>1539</v>
      </c>
      <c r="DF101" s="8">
        <v>1553</v>
      </c>
      <c r="DG101" s="8">
        <v>1481</v>
      </c>
      <c r="DH101" s="8">
        <v>1549</v>
      </c>
      <c r="DI101" s="8">
        <v>1582</v>
      </c>
      <c r="DJ101" s="8">
        <v>1223</v>
      </c>
      <c r="DK101" s="8">
        <v>1054</v>
      </c>
      <c r="DL101" s="8">
        <v>995</v>
      </c>
      <c r="DM101" s="8">
        <v>919</v>
      </c>
      <c r="DN101" s="8">
        <v>797</v>
      </c>
      <c r="DO101" s="8">
        <v>691</v>
      </c>
      <c r="DP101" s="8">
        <v>703</v>
      </c>
      <c r="DQ101" s="8">
        <v>657</v>
      </c>
      <c r="DR101" s="8">
        <v>633</v>
      </c>
      <c r="DS101" s="8">
        <v>563</v>
      </c>
      <c r="DT101" s="8">
        <v>454</v>
      </c>
      <c r="DU101" s="8">
        <v>389</v>
      </c>
      <c r="DV101" s="8">
        <v>1400</v>
      </c>
      <c r="DW101" s="8">
        <f t="shared" si="4"/>
        <v>91863</v>
      </c>
      <c r="DX101" s="8">
        <f t="shared" si="5"/>
        <v>10549</v>
      </c>
      <c r="DY101" s="8">
        <f t="shared" si="6"/>
        <v>46819</v>
      </c>
      <c r="DZ101" s="8">
        <f t="shared" si="7"/>
        <v>30973</v>
      </c>
    </row>
    <row r="102" spans="1:130" x14ac:dyDescent="0.2">
      <c r="A102" t="s">
        <v>307</v>
      </c>
      <c r="B102" t="s">
        <v>328</v>
      </c>
      <c r="C102" t="s">
        <v>329</v>
      </c>
      <c r="D102" s="8">
        <f>SUM(Table325[[#This Row],[0]:[90]])</f>
        <v>206800</v>
      </c>
      <c r="E102" s="9">
        <f>SUM(Table325[[#This Row],[0]:[15]])</f>
        <v>39649</v>
      </c>
      <c r="F102" s="8">
        <f>SUM(Table325[[#This Row],[16]:[64]])</f>
        <v>126844</v>
      </c>
      <c r="G102" s="8">
        <f>SUM(Table325[[#This Row],[65]:[90]])</f>
        <v>40307</v>
      </c>
      <c r="H102" s="8">
        <f>SUM(Table325[[#This Row],[85]:[90]])</f>
        <v>4753</v>
      </c>
      <c r="I102" s="9">
        <f>SUM(Table325[[#This Row],[0]:[17]])</f>
        <v>45079</v>
      </c>
      <c r="J102" s="8">
        <f>SUM(Table325[[#This Row],[18]:[64]])</f>
        <v>121414</v>
      </c>
      <c r="K102" s="9">
        <f>SUM(Table325[[#This Row],[0]:[4]])</f>
        <v>10718</v>
      </c>
      <c r="L102" s="8">
        <f>SUM(Table325[[#This Row],[5]:[15]])</f>
        <v>28931</v>
      </c>
      <c r="M102" s="8">
        <f>SUM(Table325[[#This Row],[16]:[24]])</f>
        <v>19224</v>
      </c>
      <c r="N102" s="8">
        <f>SUM(Table325[[#This Row],[25]:[49]])</f>
        <v>67206</v>
      </c>
      <c r="O102" s="8">
        <f>SUM(Table325[[#This Row],[50]:[64]])</f>
        <v>40414</v>
      </c>
      <c r="P102" s="8">
        <f>SUM(Table325[[#This Row],[65]:[74]])</f>
        <v>21630</v>
      </c>
      <c r="Q102" s="8">
        <f>SUM(Table325[[#This Row],[75]:[84]])</f>
        <v>13924</v>
      </c>
      <c r="R102" s="9">
        <f>SUM(Table325[[#This Row],[5]:[9]])</f>
        <v>12459</v>
      </c>
      <c r="S102" s="8">
        <f>SUM(Table325[[#This Row],[10]:[14]])</f>
        <v>13731</v>
      </c>
      <c r="T102" s="8">
        <f>SUM(Table325[[#This Row],[15]:[19]])</f>
        <v>12568</v>
      </c>
      <c r="U102" s="8">
        <f>SUM(Table325[[#This Row],[20]:[24]])</f>
        <v>9397</v>
      </c>
      <c r="V102" s="8">
        <f>SUM(Table325[[#This Row],[25]:[29]])</f>
        <v>12414</v>
      </c>
      <c r="W102" s="8">
        <f>SUM(Table325[[#This Row],[30]:[34]])</f>
        <v>14350</v>
      </c>
      <c r="X102" s="8">
        <f>SUM(Table325[[#This Row],[35]:[39]])</f>
        <v>14877</v>
      </c>
      <c r="Y102" s="8">
        <f>SUM(Table325[[#This Row],[40]:[44]])</f>
        <v>13696</v>
      </c>
      <c r="Z102" s="8">
        <f>SUM(Table325[[#This Row],[45]:[49]])</f>
        <v>11869</v>
      </c>
      <c r="AA102" s="8">
        <f>SUM(Table325[[#This Row],[50]:[54]])</f>
        <v>13008</v>
      </c>
      <c r="AB102" s="8">
        <f>SUM(Table325[[#This Row],[55]:[59]])</f>
        <v>13879</v>
      </c>
      <c r="AC102" s="8">
        <f>SUM(Table325[[#This Row],[60]:[64]])</f>
        <v>13527</v>
      </c>
      <c r="AD102" s="8">
        <f>SUM(Table325[[#This Row],[65]:[69]])</f>
        <v>11754</v>
      </c>
      <c r="AE102" s="8">
        <f>SUM(Table325[[#This Row],[70]:[74]])</f>
        <v>9876</v>
      </c>
      <c r="AF102" s="8">
        <f>SUM(Table325[[#This Row],[75]:[79]])</f>
        <v>8671</v>
      </c>
      <c r="AG102" s="8">
        <f>SUM(Table325[[#This Row],[80]:[84]])</f>
        <v>5253</v>
      </c>
      <c r="AH102" s="8">
        <f>SUM(Table325[[#This Row],[85]:[89]])</f>
        <v>3127</v>
      </c>
      <c r="AI102" s="8">
        <f>Table325[[#This Row],[90]]</f>
        <v>1626</v>
      </c>
      <c r="AJ102" s="9">
        <v>2034</v>
      </c>
      <c r="AK102" s="8">
        <v>2044</v>
      </c>
      <c r="AL102" s="8">
        <v>2199</v>
      </c>
      <c r="AM102" s="8">
        <v>2126</v>
      </c>
      <c r="AN102" s="8">
        <v>2315</v>
      </c>
      <c r="AO102" s="8">
        <v>2344</v>
      </c>
      <c r="AP102" s="8">
        <v>2383</v>
      </c>
      <c r="AQ102" s="8">
        <v>2574</v>
      </c>
      <c r="AR102" s="8">
        <v>2606</v>
      </c>
      <c r="AS102" s="8">
        <v>2552</v>
      </c>
      <c r="AT102" s="8">
        <v>2553</v>
      </c>
      <c r="AU102" s="8">
        <v>2811</v>
      </c>
      <c r="AV102" s="8">
        <v>2769</v>
      </c>
      <c r="AW102" s="8">
        <v>2875</v>
      </c>
      <c r="AX102" s="8">
        <v>2723</v>
      </c>
      <c r="AY102" s="8">
        <v>2741</v>
      </c>
      <c r="AZ102" s="8">
        <v>2767</v>
      </c>
      <c r="BA102" s="8">
        <v>2663</v>
      </c>
      <c r="BB102" s="8">
        <v>2506</v>
      </c>
      <c r="BC102" s="8">
        <v>1891</v>
      </c>
      <c r="BD102" s="8">
        <v>1751</v>
      </c>
      <c r="BE102" s="8">
        <v>1587</v>
      </c>
      <c r="BF102" s="8">
        <v>1803</v>
      </c>
      <c r="BG102" s="8">
        <v>2032</v>
      </c>
      <c r="BH102" s="8">
        <v>2224</v>
      </c>
      <c r="BI102" s="8">
        <v>2325</v>
      </c>
      <c r="BJ102" s="8">
        <v>2341</v>
      </c>
      <c r="BK102" s="8">
        <v>2690</v>
      </c>
      <c r="BL102" s="8">
        <v>2461</v>
      </c>
      <c r="BM102" s="8">
        <v>2597</v>
      </c>
      <c r="BN102" s="8">
        <v>2824</v>
      </c>
      <c r="BO102" s="8">
        <v>2797</v>
      </c>
      <c r="BP102" s="8">
        <v>2959</v>
      </c>
      <c r="BQ102" s="8">
        <v>2930</v>
      </c>
      <c r="BR102" s="8">
        <v>2840</v>
      </c>
      <c r="BS102" s="8">
        <v>2916</v>
      </c>
      <c r="BT102" s="8">
        <v>3034</v>
      </c>
      <c r="BU102" s="8">
        <v>2894</v>
      </c>
      <c r="BV102" s="8">
        <v>3058</v>
      </c>
      <c r="BW102" s="8">
        <v>2975</v>
      </c>
      <c r="BX102" s="8">
        <v>2827</v>
      </c>
      <c r="BY102" s="8">
        <v>2785</v>
      </c>
      <c r="BZ102" s="8">
        <v>2629</v>
      </c>
      <c r="CA102" s="8">
        <v>2769</v>
      </c>
      <c r="CB102" s="8">
        <v>2686</v>
      </c>
      <c r="CC102" s="8">
        <v>2625</v>
      </c>
      <c r="CD102" s="8">
        <v>2344</v>
      </c>
      <c r="CE102" s="8">
        <v>2231</v>
      </c>
      <c r="CF102" s="8">
        <v>2296</v>
      </c>
      <c r="CG102" s="8">
        <v>2373</v>
      </c>
      <c r="CH102" s="8">
        <v>2452</v>
      </c>
      <c r="CI102" s="8">
        <v>2386</v>
      </c>
      <c r="CJ102" s="8">
        <v>2660</v>
      </c>
      <c r="CK102" s="8">
        <v>2744</v>
      </c>
      <c r="CL102" s="8">
        <v>2766</v>
      </c>
      <c r="CM102" s="8">
        <v>2727</v>
      </c>
      <c r="CN102" s="8">
        <v>2794</v>
      </c>
      <c r="CO102" s="8">
        <v>2817</v>
      </c>
      <c r="CP102" s="8">
        <v>2811</v>
      </c>
      <c r="CQ102" s="8">
        <v>2730</v>
      </c>
      <c r="CR102" s="8">
        <v>2741</v>
      </c>
      <c r="CS102" s="8">
        <v>2808</v>
      </c>
      <c r="CT102" s="8">
        <v>2794</v>
      </c>
      <c r="CU102" s="8">
        <v>2606</v>
      </c>
      <c r="CV102" s="8">
        <v>2578</v>
      </c>
      <c r="CW102" s="8">
        <v>2524</v>
      </c>
      <c r="CX102" s="8">
        <v>2454</v>
      </c>
      <c r="CY102" s="8">
        <v>2441</v>
      </c>
      <c r="CZ102" s="8">
        <v>2265</v>
      </c>
      <c r="DA102" s="8">
        <v>2070</v>
      </c>
      <c r="DB102" s="8">
        <v>2151</v>
      </c>
      <c r="DC102" s="8">
        <v>1992</v>
      </c>
      <c r="DD102" s="8">
        <v>1963</v>
      </c>
      <c r="DE102" s="8">
        <v>1935</v>
      </c>
      <c r="DF102" s="8">
        <v>1835</v>
      </c>
      <c r="DG102" s="8">
        <v>1892</v>
      </c>
      <c r="DH102" s="8">
        <v>1965</v>
      </c>
      <c r="DI102" s="8">
        <v>2032</v>
      </c>
      <c r="DJ102" s="8">
        <v>1428</v>
      </c>
      <c r="DK102" s="8">
        <v>1354</v>
      </c>
      <c r="DL102" s="8">
        <v>1275</v>
      </c>
      <c r="DM102" s="8">
        <v>1110</v>
      </c>
      <c r="DN102" s="8">
        <v>1074</v>
      </c>
      <c r="DO102" s="8">
        <v>937</v>
      </c>
      <c r="DP102" s="8">
        <v>857</v>
      </c>
      <c r="DQ102" s="8">
        <v>806</v>
      </c>
      <c r="DR102" s="8">
        <v>752</v>
      </c>
      <c r="DS102" s="8">
        <v>618</v>
      </c>
      <c r="DT102" s="8">
        <v>505</v>
      </c>
      <c r="DU102" s="8">
        <v>446</v>
      </c>
      <c r="DV102" s="8">
        <v>1626</v>
      </c>
      <c r="DW102" s="8">
        <f t="shared" si="4"/>
        <v>126844</v>
      </c>
      <c r="DX102" s="8">
        <f t="shared" si="5"/>
        <v>13794</v>
      </c>
      <c r="DY102" s="8">
        <f t="shared" si="6"/>
        <v>67206</v>
      </c>
      <c r="DZ102" s="8">
        <f t="shared" si="7"/>
        <v>40414</v>
      </c>
    </row>
    <row r="103" spans="1:130" x14ac:dyDescent="0.2">
      <c r="A103" t="s">
        <v>307</v>
      </c>
      <c r="B103" t="s">
        <v>330</v>
      </c>
      <c r="C103" t="s">
        <v>331</v>
      </c>
      <c r="D103" s="8">
        <f>SUM(Table325[[#This Row],[0]:[90]])</f>
        <v>288606</v>
      </c>
      <c r="E103" s="9">
        <f>SUM(Table325[[#This Row],[0]:[15]])</f>
        <v>49906</v>
      </c>
      <c r="F103" s="8">
        <f>SUM(Table325[[#This Row],[16]:[64]])</f>
        <v>178855</v>
      </c>
      <c r="G103" s="8">
        <f>SUM(Table325[[#This Row],[65]:[90]])</f>
        <v>59845</v>
      </c>
      <c r="H103" s="8">
        <f>SUM(Table325[[#This Row],[85]:[90]])</f>
        <v>7330</v>
      </c>
      <c r="I103" s="9">
        <f>SUM(Table325[[#This Row],[0]:[17]])</f>
        <v>56770</v>
      </c>
      <c r="J103" s="8">
        <f>SUM(Table325[[#This Row],[18]:[64]])</f>
        <v>171991</v>
      </c>
      <c r="K103" s="9">
        <f>SUM(Table325[[#This Row],[0]:[4]])</f>
        <v>14289</v>
      </c>
      <c r="L103" s="8">
        <f>SUM(Table325[[#This Row],[5]:[15]])</f>
        <v>35617</v>
      </c>
      <c r="M103" s="8">
        <f>SUM(Table325[[#This Row],[16]:[24]])</f>
        <v>28594</v>
      </c>
      <c r="N103" s="8">
        <f>SUM(Table325[[#This Row],[25]:[49]])</f>
        <v>93006</v>
      </c>
      <c r="O103" s="8">
        <f>SUM(Table325[[#This Row],[50]:[64]])</f>
        <v>57255</v>
      </c>
      <c r="P103" s="8">
        <f>SUM(Table325[[#This Row],[65]:[74]])</f>
        <v>32132</v>
      </c>
      <c r="Q103" s="8">
        <f>SUM(Table325[[#This Row],[75]:[84]])</f>
        <v>20383</v>
      </c>
      <c r="R103" s="9">
        <f>SUM(Table325[[#This Row],[5]:[9]])</f>
        <v>15854</v>
      </c>
      <c r="S103" s="8">
        <f>SUM(Table325[[#This Row],[10]:[14]])</f>
        <v>16492</v>
      </c>
      <c r="T103" s="8">
        <f>SUM(Table325[[#This Row],[15]:[19]])</f>
        <v>16516</v>
      </c>
      <c r="U103" s="8">
        <f>SUM(Table325[[#This Row],[20]:[24]])</f>
        <v>15349</v>
      </c>
      <c r="V103" s="8">
        <f>SUM(Table325[[#This Row],[25]:[29]])</f>
        <v>17906</v>
      </c>
      <c r="W103" s="8">
        <f>SUM(Table325[[#This Row],[30]:[34]])</f>
        <v>20699</v>
      </c>
      <c r="X103" s="8">
        <f>SUM(Table325[[#This Row],[35]:[39]])</f>
        <v>20307</v>
      </c>
      <c r="Y103" s="8">
        <f>SUM(Table325[[#This Row],[40]:[44]])</f>
        <v>18056</v>
      </c>
      <c r="Z103" s="8">
        <f>SUM(Table325[[#This Row],[45]:[49]])</f>
        <v>16038</v>
      </c>
      <c r="AA103" s="8">
        <f>SUM(Table325[[#This Row],[50]:[54]])</f>
        <v>18393</v>
      </c>
      <c r="AB103" s="8">
        <f>SUM(Table325[[#This Row],[55]:[59]])</f>
        <v>19507</v>
      </c>
      <c r="AC103" s="8">
        <f>SUM(Table325[[#This Row],[60]:[64]])</f>
        <v>19355</v>
      </c>
      <c r="AD103" s="8">
        <f>SUM(Table325[[#This Row],[65]:[69]])</f>
        <v>17492</v>
      </c>
      <c r="AE103" s="8">
        <f>SUM(Table325[[#This Row],[70]:[74]])</f>
        <v>14640</v>
      </c>
      <c r="AF103" s="8">
        <f>SUM(Table325[[#This Row],[75]:[79]])</f>
        <v>12838</v>
      </c>
      <c r="AG103" s="8">
        <f>SUM(Table325[[#This Row],[80]:[84]])</f>
        <v>7545</v>
      </c>
      <c r="AH103" s="8">
        <f>SUM(Table325[[#This Row],[85]:[89]])</f>
        <v>4849</v>
      </c>
      <c r="AI103" s="8">
        <f>Table325[[#This Row],[90]]</f>
        <v>2481</v>
      </c>
      <c r="AJ103" s="9">
        <v>2710</v>
      </c>
      <c r="AK103" s="8">
        <v>2770</v>
      </c>
      <c r="AL103" s="8">
        <v>2958</v>
      </c>
      <c r="AM103" s="8">
        <v>2919</v>
      </c>
      <c r="AN103" s="8">
        <v>2932</v>
      </c>
      <c r="AO103" s="8">
        <v>3022</v>
      </c>
      <c r="AP103" s="8">
        <v>3135</v>
      </c>
      <c r="AQ103" s="8">
        <v>3234</v>
      </c>
      <c r="AR103" s="8">
        <v>3273</v>
      </c>
      <c r="AS103" s="8">
        <v>3190</v>
      </c>
      <c r="AT103" s="8">
        <v>3127</v>
      </c>
      <c r="AU103" s="8">
        <v>3226</v>
      </c>
      <c r="AV103" s="8">
        <v>3487</v>
      </c>
      <c r="AW103" s="8">
        <v>3335</v>
      </c>
      <c r="AX103" s="8">
        <v>3317</v>
      </c>
      <c r="AY103" s="8">
        <v>3271</v>
      </c>
      <c r="AZ103" s="8">
        <v>3530</v>
      </c>
      <c r="BA103" s="8">
        <v>3334</v>
      </c>
      <c r="BB103" s="8">
        <v>3248</v>
      </c>
      <c r="BC103" s="8">
        <v>3133</v>
      </c>
      <c r="BD103" s="8">
        <v>3054</v>
      </c>
      <c r="BE103" s="8">
        <v>3008</v>
      </c>
      <c r="BF103" s="8">
        <v>3052</v>
      </c>
      <c r="BG103" s="8">
        <v>3032</v>
      </c>
      <c r="BH103" s="8">
        <v>3203</v>
      </c>
      <c r="BI103" s="8">
        <v>3342</v>
      </c>
      <c r="BJ103" s="8">
        <v>3524</v>
      </c>
      <c r="BK103" s="8">
        <v>3666</v>
      </c>
      <c r="BL103" s="8">
        <v>3523</v>
      </c>
      <c r="BM103" s="8">
        <v>3851</v>
      </c>
      <c r="BN103" s="8">
        <v>3991</v>
      </c>
      <c r="BO103" s="8">
        <v>3945</v>
      </c>
      <c r="BP103" s="8">
        <v>4346</v>
      </c>
      <c r="BQ103" s="8">
        <v>4305</v>
      </c>
      <c r="BR103" s="8">
        <v>4112</v>
      </c>
      <c r="BS103" s="8">
        <v>4093</v>
      </c>
      <c r="BT103" s="8">
        <v>4083</v>
      </c>
      <c r="BU103" s="8">
        <v>4089</v>
      </c>
      <c r="BV103" s="8">
        <v>4085</v>
      </c>
      <c r="BW103" s="8">
        <v>3957</v>
      </c>
      <c r="BX103" s="8">
        <v>3686</v>
      </c>
      <c r="BY103" s="8">
        <v>3711</v>
      </c>
      <c r="BZ103" s="8">
        <v>3545</v>
      </c>
      <c r="CA103" s="8">
        <v>3567</v>
      </c>
      <c r="CB103" s="8">
        <v>3547</v>
      </c>
      <c r="CC103" s="8">
        <v>3512</v>
      </c>
      <c r="CD103" s="8">
        <v>3214</v>
      </c>
      <c r="CE103" s="8">
        <v>2948</v>
      </c>
      <c r="CF103" s="8">
        <v>3173</v>
      </c>
      <c r="CG103" s="8">
        <v>3191</v>
      </c>
      <c r="CH103" s="8">
        <v>3180</v>
      </c>
      <c r="CI103" s="8">
        <v>3561</v>
      </c>
      <c r="CJ103" s="8">
        <v>3776</v>
      </c>
      <c r="CK103" s="8">
        <v>4082</v>
      </c>
      <c r="CL103" s="8">
        <v>3794</v>
      </c>
      <c r="CM103" s="8">
        <v>3825</v>
      </c>
      <c r="CN103" s="8">
        <v>3937</v>
      </c>
      <c r="CO103" s="8">
        <v>3916</v>
      </c>
      <c r="CP103" s="8">
        <v>3852</v>
      </c>
      <c r="CQ103" s="8">
        <v>3977</v>
      </c>
      <c r="CR103" s="8">
        <v>4025</v>
      </c>
      <c r="CS103" s="8">
        <v>3920</v>
      </c>
      <c r="CT103" s="8">
        <v>3943</v>
      </c>
      <c r="CU103" s="8">
        <v>3821</v>
      </c>
      <c r="CV103" s="8">
        <v>3646</v>
      </c>
      <c r="CW103" s="8">
        <v>3700</v>
      </c>
      <c r="CX103" s="8">
        <v>3748</v>
      </c>
      <c r="CY103" s="8">
        <v>3628</v>
      </c>
      <c r="CZ103" s="8">
        <v>3310</v>
      </c>
      <c r="DA103" s="8">
        <v>3106</v>
      </c>
      <c r="DB103" s="8">
        <v>3120</v>
      </c>
      <c r="DC103" s="8">
        <v>2939</v>
      </c>
      <c r="DD103" s="8">
        <v>2932</v>
      </c>
      <c r="DE103" s="8">
        <v>2855</v>
      </c>
      <c r="DF103" s="8">
        <v>2794</v>
      </c>
      <c r="DG103" s="8">
        <v>2785</v>
      </c>
      <c r="DH103" s="8">
        <v>2817</v>
      </c>
      <c r="DI103" s="8">
        <v>3060</v>
      </c>
      <c r="DJ103" s="8">
        <v>2186</v>
      </c>
      <c r="DK103" s="8">
        <v>1990</v>
      </c>
      <c r="DL103" s="8">
        <v>1836</v>
      </c>
      <c r="DM103" s="8">
        <v>1666</v>
      </c>
      <c r="DN103" s="8">
        <v>1440</v>
      </c>
      <c r="DO103" s="8">
        <v>1325</v>
      </c>
      <c r="DP103" s="8">
        <v>1278</v>
      </c>
      <c r="DQ103" s="8">
        <v>1229</v>
      </c>
      <c r="DR103" s="8">
        <v>1155</v>
      </c>
      <c r="DS103" s="8">
        <v>965</v>
      </c>
      <c r="DT103" s="8">
        <v>809</v>
      </c>
      <c r="DU103" s="8">
        <v>691</v>
      </c>
      <c r="DV103" s="8">
        <v>2481</v>
      </c>
      <c r="DW103" s="8">
        <f t="shared" si="4"/>
        <v>178855</v>
      </c>
      <c r="DX103" s="8">
        <f t="shared" si="5"/>
        <v>21730</v>
      </c>
      <c r="DY103" s="8">
        <f t="shared" si="6"/>
        <v>93006</v>
      </c>
      <c r="DZ103" s="8">
        <f t="shared" si="7"/>
        <v>57255</v>
      </c>
    </row>
    <row r="104" spans="1:130" x14ac:dyDescent="0.2">
      <c r="A104" t="s">
        <v>332</v>
      </c>
      <c r="B104" s="10" t="s">
        <v>333</v>
      </c>
      <c r="C104" s="10" t="s">
        <v>164</v>
      </c>
      <c r="D104" s="8">
        <f>SUM(Table325[[#This Row],[0]:[90]])</f>
        <v>94708</v>
      </c>
      <c r="E104" s="9">
        <f>SUM(Table325[[#This Row],[0]:[15]])</f>
        <v>15242</v>
      </c>
      <c r="F104" s="8">
        <f>SUM(Table325[[#This Row],[16]:[64]])</f>
        <v>55790</v>
      </c>
      <c r="G104" s="8">
        <f>SUM(Table325[[#This Row],[65]:[90]])</f>
        <v>23676</v>
      </c>
      <c r="H104" s="8">
        <f>SUM(Table325[[#This Row],[85]:[90]])</f>
        <v>2894</v>
      </c>
      <c r="I104" s="9">
        <f>SUM(Table325[[#This Row],[0]:[17]])</f>
        <v>17367</v>
      </c>
      <c r="J104" s="8">
        <f>SUM(Table325[[#This Row],[18]:[64]])</f>
        <v>53665</v>
      </c>
      <c r="K104" s="9">
        <f>SUM(Table325[[#This Row],[0]:[4]])</f>
        <v>4169</v>
      </c>
      <c r="L104" s="8">
        <f>SUM(Table325[[#This Row],[5]:[15]])</f>
        <v>11073</v>
      </c>
      <c r="M104" s="8">
        <f>SUM(Table325[[#This Row],[16]:[24]])</f>
        <v>8940</v>
      </c>
      <c r="N104" s="8">
        <f>SUM(Table325[[#This Row],[25]:[49]])</f>
        <v>25444</v>
      </c>
      <c r="O104" s="8">
        <f>SUM(Table325[[#This Row],[50]:[64]])</f>
        <v>21406</v>
      </c>
      <c r="P104" s="8">
        <f>SUM(Table325[[#This Row],[65]:[74]])</f>
        <v>12266</v>
      </c>
      <c r="Q104" s="8">
        <f>SUM(Table325[[#This Row],[75]:[84]])</f>
        <v>8516</v>
      </c>
      <c r="R104" s="9">
        <f>SUM(Table325[[#This Row],[5]:[9]])</f>
        <v>4664</v>
      </c>
      <c r="S104" s="8">
        <f>SUM(Table325[[#This Row],[10]:[14]])</f>
        <v>5360</v>
      </c>
      <c r="T104" s="8">
        <f>SUM(Table325[[#This Row],[15]:[19]])</f>
        <v>5211</v>
      </c>
      <c r="U104" s="8">
        <f>SUM(Table325[[#This Row],[20]:[24]])</f>
        <v>4778</v>
      </c>
      <c r="V104" s="8">
        <f>SUM(Table325[[#This Row],[25]:[29]])</f>
        <v>4732</v>
      </c>
      <c r="W104" s="8">
        <f>SUM(Table325[[#This Row],[30]:[34]])</f>
        <v>5041</v>
      </c>
      <c r="X104" s="8">
        <f>SUM(Table325[[#This Row],[35]:[39]])</f>
        <v>5306</v>
      </c>
      <c r="Y104" s="8">
        <f>SUM(Table325[[#This Row],[40]:[44]])</f>
        <v>5306</v>
      </c>
      <c r="Z104" s="8">
        <f>SUM(Table325[[#This Row],[45]:[49]])</f>
        <v>5059</v>
      </c>
      <c r="AA104" s="8">
        <f>SUM(Table325[[#This Row],[50]:[54]])</f>
        <v>6442</v>
      </c>
      <c r="AB104" s="8">
        <f>SUM(Table325[[#This Row],[55]:[59]])</f>
        <v>7591</v>
      </c>
      <c r="AC104" s="8">
        <f>SUM(Table325[[#This Row],[60]:[64]])</f>
        <v>7373</v>
      </c>
      <c r="AD104" s="8">
        <f>SUM(Table325[[#This Row],[65]:[69]])</f>
        <v>6536</v>
      </c>
      <c r="AE104" s="8">
        <f>SUM(Table325[[#This Row],[70]:[74]])</f>
        <v>5730</v>
      </c>
      <c r="AF104" s="8">
        <f>SUM(Table325[[#This Row],[75]:[79]])</f>
        <v>5381</v>
      </c>
      <c r="AG104" s="8">
        <f>SUM(Table325[[#This Row],[80]:[84]])</f>
        <v>3135</v>
      </c>
      <c r="AH104" s="8">
        <f>SUM(Table325[[#This Row],[85]:[89]])</f>
        <v>1876</v>
      </c>
      <c r="AI104" s="8">
        <f>Table325[[#This Row],[90]]</f>
        <v>1018</v>
      </c>
      <c r="AJ104" s="9">
        <v>794</v>
      </c>
      <c r="AK104" s="8">
        <v>776</v>
      </c>
      <c r="AL104" s="8">
        <v>832</v>
      </c>
      <c r="AM104" s="8">
        <v>861</v>
      </c>
      <c r="AN104" s="8">
        <v>906</v>
      </c>
      <c r="AO104" s="8">
        <v>876</v>
      </c>
      <c r="AP104" s="8">
        <v>946</v>
      </c>
      <c r="AQ104" s="8">
        <v>925</v>
      </c>
      <c r="AR104" s="8">
        <v>959</v>
      </c>
      <c r="AS104" s="8">
        <v>958</v>
      </c>
      <c r="AT104" s="8">
        <v>1071</v>
      </c>
      <c r="AU104" s="8">
        <v>1083</v>
      </c>
      <c r="AV104" s="8">
        <v>1073</v>
      </c>
      <c r="AW104" s="8">
        <v>1090</v>
      </c>
      <c r="AX104" s="8">
        <v>1043</v>
      </c>
      <c r="AY104" s="8">
        <v>1049</v>
      </c>
      <c r="AZ104" s="8">
        <v>1089</v>
      </c>
      <c r="BA104" s="8">
        <v>1036</v>
      </c>
      <c r="BB104" s="8">
        <v>1034</v>
      </c>
      <c r="BC104" s="8">
        <v>1003</v>
      </c>
      <c r="BD104" s="8">
        <v>1201</v>
      </c>
      <c r="BE104" s="8">
        <v>1155</v>
      </c>
      <c r="BF104" s="8">
        <v>891</v>
      </c>
      <c r="BG104" s="8">
        <v>789</v>
      </c>
      <c r="BH104" s="8">
        <v>742</v>
      </c>
      <c r="BI104" s="8">
        <v>951</v>
      </c>
      <c r="BJ104" s="8">
        <v>932</v>
      </c>
      <c r="BK104" s="8">
        <v>970</v>
      </c>
      <c r="BL104" s="8">
        <v>920</v>
      </c>
      <c r="BM104" s="8">
        <v>959</v>
      </c>
      <c r="BN104" s="8">
        <v>955</v>
      </c>
      <c r="BO104" s="8">
        <v>977</v>
      </c>
      <c r="BP104" s="8">
        <v>1011</v>
      </c>
      <c r="BQ104" s="8">
        <v>1058</v>
      </c>
      <c r="BR104" s="8">
        <v>1040</v>
      </c>
      <c r="BS104" s="8">
        <v>1047</v>
      </c>
      <c r="BT104" s="8">
        <v>1092</v>
      </c>
      <c r="BU104" s="8">
        <v>995</v>
      </c>
      <c r="BV104" s="8">
        <v>1133</v>
      </c>
      <c r="BW104" s="8">
        <v>1039</v>
      </c>
      <c r="BX104" s="8">
        <v>1038</v>
      </c>
      <c r="BY104" s="8">
        <v>1081</v>
      </c>
      <c r="BZ104" s="8">
        <v>1021</v>
      </c>
      <c r="CA104" s="8">
        <v>1122</v>
      </c>
      <c r="CB104" s="8">
        <v>1044</v>
      </c>
      <c r="CC104" s="8">
        <v>1090</v>
      </c>
      <c r="CD104" s="8">
        <v>965</v>
      </c>
      <c r="CE104" s="8">
        <v>933</v>
      </c>
      <c r="CF104" s="8">
        <v>1015</v>
      </c>
      <c r="CG104" s="8">
        <v>1056</v>
      </c>
      <c r="CH104" s="8">
        <v>1065</v>
      </c>
      <c r="CI104" s="8">
        <v>1252</v>
      </c>
      <c r="CJ104" s="8">
        <v>1362</v>
      </c>
      <c r="CK104" s="8">
        <v>1401</v>
      </c>
      <c r="CL104" s="8">
        <v>1362</v>
      </c>
      <c r="CM104" s="8">
        <v>1389</v>
      </c>
      <c r="CN104" s="8">
        <v>1541</v>
      </c>
      <c r="CO104" s="8">
        <v>1503</v>
      </c>
      <c r="CP104" s="8">
        <v>1581</v>
      </c>
      <c r="CQ104" s="8">
        <v>1577</v>
      </c>
      <c r="CR104" s="8">
        <v>1555</v>
      </c>
      <c r="CS104" s="8">
        <v>1494</v>
      </c>
      <c r="CT104" s="8">
        <v>1532</v>
      </c>
      <c r="CU104" s="8">
        <v>1413</v>
      </c>
      <c r="CV104" s="8">
        <v>1379</v>
      </c>
      <c r="CW104" s="8">
        <v>1403</v>
      </c>
      <c r="CX104" s="8">
        <v>1354</v>
      </c>
      <c r="CY104" s="8">
        <v>1333</v>
      </c>
      <c r="CZ104" s="8">
        <v>1207</v>
      </c>
      <c r="DA104" s="8">
        <v>1239</v>
      </c>
      <c r="DB104" s="8">
        <v>1146</v>
      </c>
      <c r="DC104" s="8">
        <v>1212</v>
      </c>
      <c r="DD104" s="8">
        <v>1117</v>
      </c>
      <c r="DE104" s="8">
        <v>1148</v>
      </c>
      <c r="DF104" s="8">
        <v>1107</v>
      </c>
      <c r="DG104" s="8">
        <v>1230</v>
      </c>
      <c r="DH104" s="8">
        <v>1168</v>
      </c>
      <c r="DI104" s="8">
        <v>1279</v>
      </c>
      <c r="DJ104" s="8">
        <v>848</v>
      </c>
      <c r="DK104" s="8">
        <v>856</v>
      </c>
      <c r="DL104" s="8">
        <v>785</v>
      </c>
      <c r="DM104" s="8">
        <v>650</v>
      </c>
      <c r="DN104" s="8">
        <v>634</v>
      </c>
      <c r="DO104" s="8">
        <v>549</v>
      </c>
      <c r="DP104" s="8">
        <v>517</v>
      </c>
      <c r="DQ104" s="8">
        <v>470</v>
      </c>
      <c r="DR104" s="8">
        <v>398</v>
      </c>
      <c r="DS104" s="8">
        <v>392</v>
      </c>
      <c r="DT104" s="8">
        <v>314</v>
      </c>
      <c r="DU104" s="8">
        <v>302</v>
      </c>
      <c r="DV104" s="8">
        <v>1018</v>
      </c>
      <c r="DW104" s="8">
        <f t="shared" si="4"/>
        <v>55790</v>
      </c>
      <c r="DX104" s="8">
        <f t="shared" si="5"/>
        <v>6815</v>
      </c>
      <c r="DY104" s="8">
        <f t="shared" si="6"/>
        <v>25444</v>
      </c>
      <c r="DZ104" s="8">
        <f t="shared" si="7"/>
        <v>21406</v>
      </c>
    </row>
    <row r="105" spans="1:130" x14ac:dyDescent="0.2">
      <c r="A105" t="s">
        <v>332</v>
      </c>
      <c r="B105" s="10" t="s">
        <v>334</v>
      </c>
      <c r="C105" s="10" t="s">
        <v>335</v>
      </c>
      <c r="D105" s="8">
        <f>SUM(Table325[[#This Row],[0]:[90]])</f>
        <v>93967</v>
      </c>
      <c r="E105" s="9">
        <f>SUM(Table325[[#This Row],[0]:[15]])</f>
        <v>15758</v>
      </c>
      <c r="F105" s="8">
        <f>SUM(Table325[[#This Row],[16]:[64]])</f>
        <v>57219</v>
      </c>
      <c r="G105" s="8">
        <f>SUM(Table325[[#This Row],[65]:[90]])</f>
        <v>20990</v>
      </c>
      <c r="H105" s="8">
        <f>SUM(Table325[[#This Row],[85]:[90]])</f>
        <v>2794</v>
      </c>
      <c r="I105" s="9">
        <f>SUM(Table325[[#This Row],[0]:[17]])</f>
        <v>17940</v>
      </c>
      <c r="J105" s="8">
        <f>SUM(Table325[[#This Row],[18]:[64]])</f>
        <v>55037</v>
      </c>
      <c r="K105" s="9">
        <f>SUM(Table325[[#This Row],[0]:[4]])</f>
        <v>4335</v>
      </c>
      <c r="L105" s="8">
        <f>SUM(Table325[[#This Row],[5]:[15]])</f>
        <v>11423</v>
      </c>
      <c r="M105" s="8">
        <f>SUM(Table325[[#This Row],[16]:[24]])</f>
        <v>8365</v>
      </c>
      <c r="N105" s="8">
        <f>SUM(Table325[[#This Row],[25]:[49]])</f>
        <v>28947</v>
      </c>
      <c r="O105" s="8">
        <f>SUM(Table325[[#This Row],[50]:[64]])</f>
        <v>19907</v>
      </c>
      <c r="P105" s="8">
        <f>SUM(Table325[[#This Row],[65]:[74]])</f>
        <v>10676</v>
      </c>
      <c r="Q105" s="8">
        <f>SUM(Table325[[#This Row],[75]:[84]])</f>
        <v>7520</v>
      </c>
      <c r="R105" s="9">
        <f>SUM(Table325[[#This Row],[5]:[9]])</f>
        <v>5028</v>
      </c>
      <c r="S105" s="8">
        <f>SUM(Table325[[#This Row],[10]:[14]])</f>
        <v>5316</v>
      </c>
      <c r="T105" s="8">
        <f>SUM(Table325[[#This Row],[15]:[19]])</f>
        <v>5124</v>
      </c>
      <c r="U105" s="8">
        <f>SUM(Table325[[#This Row],[20]:[24]])</f>
        <v>4320</v>
      </c>
      <c r="V105" s="8">
        <f>SUM(Table325[[#This Row],[25]:[29]])</f>
        <v>5467</v>
      </c>
      <c r="W105" s="8">
        <f>SUM(Table325[[#This Row],[30]:[34]])</f>
        <v>6046</v>
      </c>
      <c r="X105" s="8">
        <f>SUM(Table325[[#This Row],[35]:[39]])</f>
        <v>5923</v>
      </c>
      <c r="Y105" s="8">
        <f>SUM(Table325[[#This Row],[40]:[44]])</f>
        <v>6155</v>
      </c>
      <c r="Z105" s="8">
        <f>SUM(Table325[[#This Row],[45]:[49]])</f>
        <v>5356</v>
      </c>
      <c r="AA105" s="8">
        <f>SUM(Table325[[#This Row],[50]:[54]])</f>
        <v>6246</v>
      </c>
      <c r="AB105" s="8">
        <f>SUM(Table325[[#This Row],[55]:[59]])</f>
        <v>7071</v>
      </c>
      <c r="AC105" s="8">
        <f>SUM(Table325[[#This Row],[60]:[64]])</f>
        <v>6590</v>
      </c>
      <c r="AD105" s="8">
        <f>SUM(Table325[[#This Row],[65]:[69]])</f>
        <v>5785</v>
      </c>
      <c r="AE105" s="8">
        <f>SUM(Table325[[#This Row],[70]:[74]])</f>
        <v>4891</v>
      </c>
      <c r="AF105" s="8">
        <f>SUM(Table325[[#This Row],[75]:[79]])</f>
        <v>4642</v>
      </c>
      <c r="AG105" s="8">
        <f>SUM(Table325[[#This Row],[80]:[84]])</f>
        <v>2878</v>
      </c>
      <c r="AH105" s="8">
        <f>SUM(Table325[[#This Row],[85]:[89]])</f>
        <v>1881</v>
      </c>
      <c r="AI105" s="8">
        <f>Table325[[#This Row],[90]]</f>
        <v>913</v>
      </c>
      <c r="AJ105" s="9">
        <v>853</v>
      </c>
      <c r="AK105" s="8">
        <v>793</v>
      </c>
      <c r="AL105" s="8">
        <v>907</v>
      </c>
      <c r="AM105" s="8">
        <v>901</v>
      </c>
      <c r="AN105" s="8">
        <v>881</v>
      </c>
      <c r="AO105" s="8">
        <v>917</v>
      </c>
      <c r="AP105" s="8">
        <v>984</v>
      </c>
      <c r="AQ105" s="8">
        <v>986</v>
      </c>
      <c r="AR105" s="8">
        <v>1079</v>
      </c>
      <c r="AS105" s="8">
        <v>1062</v>
      </c>
      <c r="AT105" s="8">
        <v>1033</v>
      </c>
      <c r="AU105" s="8">
        <v>1058</v>
      </c>
      <c r="AV105" s="8">
        <v>1041</v>
      </c>
      <c r="AW105" s="8">
        <v>1112</v>
      </c>
      <c r="AX105" s="8">
        <v>1072</v>
      </c>
      <c r="AY105" s="8">
        <v>1079</v>
      </c>
      <c r="AZ105" s="8">
        <v>1071</v>
      </c>
      <c r="BA105" s="8">
        <v>1111</v>
      </c>
      <c r="BB105" s="8">
        <v>979</v>
      </c>
      <c r="BC105" s="8">
        <v>884</v>
      </c>
      <c r="BD105" s="8">
        <v>912</v>
      </c>
      <c r="BE105" s="8">
        <v>925</v>
      </c>
      <c r="BF105" s="8">
        <v>845</v>
      </c>
      <c r="BG105" s="8">
        <v>826</v>
      </c>
      <c r="BH105" s="8">
        <v>812</v>
      </c>
      <c r="BI105" s="8">
        <v>1041</v>
      </c>
      <c r="BJ105" s="8">
        <v>1059</v>
      </c>
      <c r="BK105" s="8">
        <v>1144</v>
      </c>
      <c r="BL105" s="8">
        <v>1132</v>
      </c>
      <c r="BM105" s="8">
        <v>1091</v>
      </c>
      <c r="BN105" s="8">
        <v>1129</v>
      </c>
      <c r="BO105" s="8">
        <v>1226</v>
      </c>
      <c r="BP105" s="8">
        <v>1235</v>
      </c>
      <c r="BQ105" s="8">
        <v>1267</v>
      </c>
      <c r="BR105" s="8">
        <v>1189</v>
      </c>
      <c r="BS105" s="8">
        <v>1202</v>
      </c>
      <c r="BT105" s="8">
        <v>1172</v>
      </c>
      <c r="BU105" s="8">
        <v>1161</v>
      </c>
      <c r="BV105" s="8">
        <v>1211</v>
      </c>
      <c r="BW105" s="8">
        <v>1177</v>
      </c>
      <c r="BX105" s="8">
        <v>1208</v>
      </c>
      <c r="BY105" s="8">
        <v>1254</v>
      </c>
      <c r="BZ105" s="8">
        <v>1217</v>
      </c>
      <c r="CA105" s="8">
        <v>1241</v>
      </c>
      <c r="CB105" s="8">
        <v>1235</v>
      </c>
      <c r="CC105" s="8">
        <v>1158</v>
      </c>
      <c r="CD105" s="8">
        <v>1012</v>
      </c>
      <c r="CE105" s="8">
        <v>957</v>
      </c>
      <c r="CF105" s="8">
        <v>1086</v>
      </c>
      <c r="CG105" s="8">
        <v>1143</v>
      </c>
      <c r="CH105" s="8">
        <v>1114</v>
      </c>
      <c r="CI105" s="8">
        <v>1180</v>
      </c>
      <c r="CJ105" s="8">
        <v>1330</v>
      </c>
      <c r="CK105" s="8">
        <v>1360</v>
      </c>
      <c r="CL105" s="8">
        <v>1262</v>
      </c>
      <c r="CM105" s="8">
        <v>1410</v>
      </c>
      <c r="CN105" s="8">
        <v>1348</v>
      </c>
      <c r="CO105" s="8">
        <v>1402</v>
      </c>
      <c r="CP105" s="8">
        <v>1406</v>
      </c>
      <c r="CQ105" s="8">
        <v>1505</v>
      </c>
      <c r="CR105" s="8">
        <v>1344</v>
      </c>
      <c r="CS105" s="8">
        <v>1373</v>
      </c>
      <c r="CT105" s="8">
        <v>1383</v>
      </c>
      <c r="CU105" s="8">
        <v>1282</v>
      </c>
      <c r="CV105" s="8">
        <v>1208</v>
      </c>
      <c r="CW105" s="8">
        <v>1264</v>
      </c>
      <c r="CX105" s="8">
        <v>1210</v>
      </c>
      <c r="CY105" s="8">
        <v>1164</v>
      </c>
      <c r="CZ105" s="8">
        <v>1070</v>
      </c>
      <c r="DA105" s="8">
        <v>1077</v>
      </c>
      <c r="DB105" s="8">
        <v>969</v>
      </c>
      <c r="DC105" s="8">
        <v>1022</v>
      </c>
      <c r="DD105" s="8">
        <v>959</v>
      </c>
      <c r="DE105" s="8">
        <v>973</v>
      </c>
      <c r="DF105" s="8">
        <v>968</v>
      </c>
      <c r="DG105" s="8">
        <v>1023</v>
      </c>
      <c r="DH105" s="8">
        <v>1015</v>
      </c>
      <c r="DI105" s="8">
        <v>1058</v>
      </c>
      <c r="DJ105" s="8">
        <v>786</v>
      </c>
      <c r="DK105" s="8">
        <v>760</v>
      </c>
      <c r="DL105" s="8">
        <v>741</v>
      </c>
      <c r="DM105" s="8">
        <v>648</v>
      </c>
      <c r="DN105" s="8">
        <v>501</v>
      </c>
      <c r="DO105" s="8">
        <v>501</v>
      </c>
      <c r="DP105" s="8">
        <v>487</v>
      </c>
      <c r="DQ105" s="8">
        <v>468</v>
      </c>
      <c r="DR105" s="8">
        <v>433</v>
      </c>
      <c r="DS105" s="8">
        <v>369</v>
      </c>
      <c r="DT105" s="8">
        <v>322</v>
      </c>
      <c r="DU105" s="8">
        <v>289</v>
      </c>
      <c r="DV105" s="8">
        <v>913</v>
      </c>
      <c r="DW105" s="8">
        <f t="shared" si="4"/>
        <v>57219</v>
      </c>
      <c r="DX105" s="8">
        <f t="shared" si="5"/>
        <v>6183</v>
      </c>
      <c r="DY105" s="8">
        <f t="shared" si="6"/>
        <v>28947</v>
      </c>
      <c r="DZ105" s="8">
        <f t="shared" si="7"/>
        <v>19907</v>
      </c>
    </row>
    <row r="106" spans="1:130" x14ac:dyDescent="0.2">
      <c r="A106" t="s">
        <v>332</v>
      </c>
      <c r="B106" s="10" t="s">
        <v>336</v>
      </c>
      <c r="C106" s="10" t="s">
        <v>337</v>
      </c>
      <c r="D106" s="8">
        <f>SUM(Table325[[#This Row],[0]:[90]])</f>
        <v>103412</v>
      </c>
      <c r="E106" s="9">
        <f>SUM(Table325[[#This Row],[0]:[15]])</f>
        <v>14390</v>
      </c>
      <c r="F106" s="8">
        <f>SUM(Table325[[#This Row],[16]:[64]])</f>
        <v>68624</v>
      </c>
      <c r="G106" s="8">
        <f>SUM(Table325[[#This Row],[65]:[90]])</f>
        <v>20398</v>
      </c>
      <c r="H106" s="8">
        <f>SUM(Table325[[#This Row],[85]:[90]])</f>
        <v>2331</v>
      </c>
      <c r="I106" s="9">
        <f>SUM(Table325[[#This Row],[0]:[17]])</f>
        <v>16439</v>
      </c>
      <c r="J106" s="8">
        <f>SUM(Table325[[#This Row],[18]:[64]])</f>
        <v>66575</v>
      </c>
      <c r="K106" s="9">
        <f>SUM(Table325[[#This Row],[0]:[4]])</f>
        <v>3728</v>
      </c>
      <c r="L106" s="8">
        <f>SUM(Table325[[#This Row],[5]:[15]])</f>
        <v>10662</v>
      </c>
      <c r="M106" s="8">
        <f>SUM(Table325[[#This Row],[16]:[24]])</f>
        <v>22375</v>
      </c>
      <c r="N106" s="8">
        <f>SUM(Table325[[#This Row],[25]:[49]])</f>
        <v>27775</v>
      </c>
      <c r="O106" s="8">
        <f>SUM(Table325[[#This Row],[50]:[64]])</f>
        <v>18474</v>
      </c>
      <c r="P106" s="8">
        <f>SUM(Table325[[#This Row],[65]:[74]])</f>
        <v>10595</v>
      </c>
      <c r="Q106" s="8">
        <f>SUM(Table325[[#This Row],[75]:[84]])</f>
        <v>7472</v>
      </c>
      <c r="R106" s="9">
        <f>SUM(Table325[[#This Row],[5]:[9]])</f>
        <v>4478</v>
      </c>
      <c r="S106" s="8">
        <f>SUM(Table325[[#This Row],[10]:[14]])</f>
        <v>5200</v>
      </c>
      <c r="T106" s="8">
        <f>SUM(Table325[[#This Row],[15]:[19]])</f>
        <v>8488</v>
      </c>
      <c r="U106" s="8">
        <f>SUM(Table325[[#This Row],[20]:[24]])</f>
        <v>14871</v>
      </c>
      <c r="V106" s="8">
        <f>SUM(Table325[[#This Row],[25]:[29]])</f>
        <v>5194</v>
      </c>
      <c r="W106" s="8">
        <f>SUM(Table325[[#This Row],[30]:[34]])</f>
        <v>5456</v>
      </c>
      <c r="X106" s="8">
        <f>SUM(Table325[[#This Row],[35]:[39]])</f>
        <v>5946</v>
      </c>
      <c r="Y106" s="8">
        <f>SUM(Table325[[#This Row],[40]:[44]])</f>
        <v>5811</v>
      </c>
      <c r="Z106" s="8">
        <f>SUM(Table325[[#This Row],[45]:[49]])</f>
        <v>5368</v>
      </c>
      <c r="AA106" s="8">
        <f>SUM(Table325[[#This Row],[50]:[54]])</f>
        <v>5984</v>
      </c>
      <c r="AB106" s="8">
        <f>SUM(Table325[[#This Row],[55]:[59]])</f>
        <v>6304</v>
      </c>
      <c r="AC106" s="8">
        <f>SUM(Table325[[#This Row],[60]:[64]])</f>
        <v>6186</v>
      </c>
      <c r="AD106" s="8">
        <f>SUM(Table325[[#This Row],[65]:[69]])</f>
        <v>5534</v>
      </c>
      <c r="AE106" s="8">
        <f>SUM(Table325[[#This Row],[70]:[74]])</f>
        <v>5061</v>
      </c>
      <c r="AF106" s="8">
        <f>SUM(Table325[[#This Row],[75]:[79]])</f>
        <v>4690</v>
      </c>
      <c r="AG106" s="8">
        <f>SUM(Table325[[#This Row],[80]:[84]])</f>
        <v>2782</v>
      </c>
      <c r="AH106" s="8">
        <f>SUM(Table325[[#This Row],[85]:[89]])</f>
        <v>1585</v>
      </c>
      <c r="AI106" s="8">
        <f>Table325[[#This Row],[90]]</f>
        <v>746</v>
      </c>
      <c r="AJ106" s="9">
        <v>709</v>
      </c>
      <c r="AK106" s="8">
        <v>683</v>
      </c>
      <c r="AL106" s="8">
        <v>756</v>
      </c>
      <c r="AM106" s="8">
        <v>763</v>
      </c>
      <c r="AN106" s="8">
        <v>817</v>
      </c>
      <c r="AO106" s="8">
        <v>781</v>
      </c>
      <c r="AP106" s="8">
        <v>850</v>
      </c>
      <c r="AQ106" s="8">
        <v>925</v>
      </c>
      <c r="AR106" s="8">
        <v>954</v>
      </c>
      <c r="AS106" s="8">
        <v>968</v>
      </c>
      <c r="AT106" s="8">
        <v>1049</v>
      </c>
      <c r="AU106" s="8">
        <v>993</v>
      </c>
      <c r="AV106" s="8">
        <v>1081</v>
      </c>
      <c r="AW106" s="8">
        <v>1013</v>
      </c>
      <c r="AX106" s="8">
        <v>1064</v>
      </c>
      <c r="AY106" s="8">
        <v>984</v>
      </c>
      <c r="AZ106" s="8">
        <v>998</v>
      </c>
      <c r="BA106" s="8">
        <v>1051</v>
      </c>
      <c r="BB106" s="8">
        <v>1471</v>
      </c>
      <c r="BC106" s="8">
        <v>3984</v>
      </c>
      <c r="BD106" s="8">
        <v>3652</v>
      </c>
      <c r="BE106" s="8">
        <v>4335</v>
      </c>
      <c r="BF106" s="8">
        <v>2939</v>
      </c>
      <c r="BG106" s="8">
        <v>2097</v>
      </c>
      <c r="BH106" s="8">
        <v>1848</v>
      </c>
      <c r="BI106" s="8">
        <v>1094</v>
      </c>
      <c r="BJ106" s="8">
        <v>1053</v>
      </c>
      <c r="BK106" s="8">
        <v>1065</v>
      </c>
      <c r="BL106" s="8">
        <v>992</v>
      </c>
      <c r="BM106" s="8">
        <v>990</v>
      </c>
      <c r="BN106" s="8">
        <v>1045</v>
      </c>
      <c r="BO106" s="8">
        <v>1076</v>
      </c>
      <c r="BP106" s="8">
        <v>1086</v>
      </c>
      <c r="BQ106" s="8">
        <v>1117</v>
      </c>
      <c r="BR106" s="8">
        <v>1132</v>
      </c>
      <c r="BS106" s="8">
        <v>1232</v>
      </c>
      <c r="BT106" s="8">
        <v>1213</v>
      </c>
      <c r="BU106" s="8">
        <v>1154</v>
      </c>
      <c r="BV106" s="8">
        <v>1167</v>
      </c>
      <c r="BW106" s="8">
        <v>1180</v>
      </c>
      <c r="BX106" s="8">
        <v>1133</v>
      </c>
      <c r="BY106" s="8">
        <v>1184</v>
      </c>
      <c r="BZ106" s="8">
        <v>1180</v>
      </c>
      <c r="CA106" s="8">
        <v>1143</v>
      </c>
      <c r="CB106" s="8">
        <v>1171</v>
      </c>
      <c r="CC106" s="8">
        <v>1239</v>
      </c>
      <c r="CD106" s="8">
        <v>1056</v>
      </c>
      <c r="CE106" s="8">
        <v>1023</v>
      </c>
      <c r="CF106" s="8">
        <v>1026</v>
      </c>
      <c r="CG106" s="8">
        <v>1024</v>
      </c>
      <c r="CH106" s="8">
        <v>1035</v>
      </c>
      <c r="CI106" s="8">
        <v>1189</v>
      </c>
      <c r="CJ106" s="8">
        <v>1225</v>
      </c>
      <c r="CK106" s="8">
        <v>1294</v>
      </c>
      <c r="CL106" s="8">
        <v>1241</v>
      </c>
      <c r="CM106" s="8">
        <v>1245</v>
      </c>
      <c r="CN106" s="8">
        <v>1266</v>
      </c>
      <c r="CO106" s="8">
        <v>1280</v>
      </c>
      <c r="CP106" s="8">
        <v>1264</v>
      </c>
      <c r="CQ106" s="8">
        <v>1249</v>
      </c>
      <c r="CR106" s="8">
        <v>1313</v>
      </c>
      <c r="CS106" s="8">
        <v>1243</v>
      </c>
      <c r="CT106" s="8">
        <v>1291</v>
      </c>
      <c r="CU106" s="8">
        <v>1172</v>
      </c>
      <c r="CV106" s="8">
        <v>1167</v>
      </c>
      <c r="CW106" s="8">
        <v>1153</v>
      </c>
      <c r="CX106" s="8">
        <v>1142</v>
      </c>
      <c r="CY106" s="8">
        <v>1104</v>
      </c>
      <c r="CZ106" s="8">
        <v>1112</v>
      </c>
      <c r="DA106" s="8">
        <v>1023</v>
      </c>
      <c r="DB106" s="8">
        <v>1001</v>
      </c>
      <c r="DC106" s="8">
        <v>1045</v>
      </c>
      <c r="DD106" s="8">
        <v>989</v>
      </c>
      <c r="DE106" s="8">
        <v>1026</v>
      </c>
      <c r="DF106" s="8">
        <v>1000</v>
      </c>
      <c r="DG106" s="8">
        <v>1007</v>
      </c>
      <c r="DH106" s="8">
        <v>1029</v>
      </c>
      <c r="DI106" s="8">
        <v>1112</v>
      </c>
      <c r="DJ106" s="8">
        <v>782</v>
      </c>
      <c r="DK106" s="8">
        <v>760</v>
      </c>
      <c r="DL106" s="8">
        <v>749</v>
      </c>
      <c r="DM106" s="8">
        <v>606</v>
      </c>
      <c r="DN106" s="8">
        <v>488</v>
      </c>
      <c r="DO106" s="8">
        <v>491</v>
      </c>
      <c r="DP106" s="8">
        <v>448</v>
      </c>
      <c r="DQ106" s="8">
        <v>393</v>
      </c>
      <c r="DR106" s="8">
        <v>362</v>
      </c>
      <c r="DS106" s="8">
        <v>364</v>
      </c>
      <c r="DT106" s="8">
        <v>260</v>
      </c>
      <c r="DU106" s="8">
        <v>206</v>
      </c>
      <c r="DV106" s="8">
        <v>746</v>
      </c>
      <c r="DW106" s="8">
        <f t="shared" si="4"/>
        <v>68624</v>
      </c>
      <c r="DX106" s="8">
        <f t="shared" si="5"/>
        <v>20326</v>
      </c>
      <c r="DY106" s="8">
        <f t="shared" si="6"/>
        <v>27775</v>
      </c>
      <c r="DZ106" s="8">
        <f t="shared" si="7"/>
        <v>18474</v>
      </c>
    </row>
    <row r="107" spans="1:130" x14ac:dyDescent="0.2">
      <c r="A107" t="s">
        <v>332</v>
      </c>
      <c r="B107" s="10" t="s">
        <v>338</v>
      </c>
      <c r="C107" s="10" t="s">
        <v>176</v>
      </c>
      <c r="D107" s="8">
        <f>SUM(Table325[[#This Row],[0]:[90]])</f>
        <v>96193</v>
      </c>
      <c r="E107" s="9">
        <f>SUM(Table325[[#This Row],[0]:[15]])</f>
        <v>16968</v>
      </c>
      <c r="F107" s="8">
        <f>SUM(Table325[[#This Row],[16]:[64]])</f>
        <v>59109</v>
      </c>
      <c r="G107" s="8">
        <f>SUM(Table325[[#This Row],[65]:[90]])</f>
        <v>20116</v>
      </c>
      <c r="H107" s="8">
        <f>SUM(Table325[[#This Row],[85]:[90]])</f>
        <v>2402</v>
      </c>
      <c r="I107" s="9">
        <f>SUM(Table325[[#This Row],[0]:[17]])</f>
        <v>19244</v>
      </c>
      <c r="J107" s="8">
        <f>SUM(Table325[[#This Row],[18]:[64]])</f>
        <v>56833</v>
      </c>
      <c r="K107" s="9">
        <f>SUM(Table325[[#This Row],[0]:[4]])</f>
        <v>4727</v>
      </c>
      <c r="L107" s="8">
        <f>SUM(Table325[[#This Row],[5]:[15]])</f>
        <v>12241</v>
      </c>
      <c r="M107" s="8">
        <f>SUM(Table325[[#This Row],[16]:[24]])</f>
        <v>9769</v>
      </c>
      <c r="N107" s="8">
        <f>SUM(Table325[[#This Row],[25]:[49]])</f>
        <v>28902</v>
      </c>
      <c r="O107" s="8">
        <f>SUM(Table325[[#This Row],[50]:[64]])</f>
        <v>20438</v>
      </c>
      <c r="P107" s="8">
        <f>SUM(Table325[[#This Row],[65]:[74]])</f>
        <v>10937</v>
      </c>
      <c r="Q107" s="8">
        <f>SUM(Table325[[#This Row],[75]:[84]])</f>
        <v>6777</v>
      </c>
      <c r="R107" s="9">
        <f>SUM(Table325[[#This Row],[5]:[9]])</f>
        <v>5308</v>
      </c>
      <c r="S107" s="8">
        <f>SUM(Table325[[#This Row],[10]:[14]])</f>
        <v>5789</v>
      </c>
      <c r="T107" s="8">
        <f>SUM(Table325[[#This Row],[15]:[19]])</f>
        <v>5644</v>
      </c>
      <c r="U107" s="8">
        <f>SUM(Table325[[#This Row],[20]:[24]])</f>
        <v>5269</v>
      </c>
      <c r="V107" s="8">
        <f>SUM(Table325[[#This Row],[25]:[29]])</f>
        <v>5466</v>
      </c>
      <c r="W107" s="8">
        <f>SUM(Table325[[#This Row],[30]:[34]])</f>
        <v>6003</v>
      </c>
      <c r="X107" s="8">
        <f>SUM(Table325[[#This Row],[35]:[39]])</f>
        <v>6160</v>
      </c>
      <c r="Y107" s="8">
        <f>SUM(Table325[[#This Row],[40]:[44]])</f>
        <v>5981</v>
      </c>
      <c r="Z107" s="8">
        <f>SUM(Table325[[#This Row],[45]:[49]])</f>
        <v>5292</v>
      </c>
      <c r="AA107" s="8">
        <f>SUM(Table325[[#This Row],[50]:[54]])</f>
        <v>6244</v>
      </c>
      <c r="AB107" s="8">
        <f>SUM(Table325[[#This Row],[55]:[59]])</f>
        <v>7235</v>
      </c>
      <c r="AC107" s="8">
        <f>SUM(Table325[[#This Row],[60]:[64]])</f>
        <v>6959</v>
      </c>
      <c r="AD107" s="8">
        <f>SUM(Table325[[#This Row],[65]:[69]])</f>
        <v>6107</v>
      </c>
      <c r="AE107" s="8">
        <f>SUM(Table325[[#This Row],[70]:[74]])</f>
        <v>4830</v>
      </c>
      <c r="AF107" s="8">
        <f>SUM(Table325[[#This Row],[75]:[79]])</f>
        <v>4156</v>
      </c>
      <c r="AG107" s="8">
        <f>SUM(Table325[[#This Row],[80]:[84]])</f>
        <v>2621</v>
      </c>
      <c r="AH107" s="8">
        <f>SUM(Table325[[#This Row],[85]:[89]])</f>
        <v>1610</v>
      </c>
      <c r="AI107" s="8">
        <f>Table325[[#This Row],[90]]</f>
        <v>792</v>
      </c>
      <c r="AJ107" s="9">
        <v>952</v>
      </c>
      <c r="AK107" s="8">
        <v>879</v>
      </c>
      <c r="AL107" s="8">
        <v>952</v>
      </c>
      <c r="AM107" s="8">
        <v>959</v>
      </c>
      <c r="AN107" s="8">
        <v>985</v>
      </c>
      <c r="AO107" s="8">
        <v>1037</v>
      </c>
      <c r="AP107" s="8">
        <v>1037</v>
      </c>
      <c r="AQ107" s="8">
        <v>1040</v>
      </c>
      <c r="AR107" s="8">
        <v>1143</v>
      </c>
      <c r="AS107" s="8">
        <v>1051</v>
      </c>
      <c r="AT107" s="8">
        <v>1089</v>
      </c>
      <c r="AU107" s="8">
        <v>1188</v>
      </c>
      <c r="AV107" s="8">
        <v>1141</v>
      </c>
      <c r="AW107" s="8">
        <v>1231</v>
      </c>
      <c r="AX107" s="8">
        <v>1140</v>
      </c>
      <c r="AY107" s="8">
        <v>1144</v>
      </c>
      <c r="AZ107" s="8">
        <v>1173</v>
      </c>
      <c r="BA107" s="8">
        <v>1103</v>
      </c>
      <c r="BB107" s="8">
        <v>1082</v>
      </c>
      <c r="BC107" s="8">
        <v>1142</v>
      </c>
      <c r="BD107" s="8">
        <v>1249</v>
      </c>
      <c r="BE107" s="8">
        <v>1237</v>
      </c>
      <c r="BF107" s="8">
        <v>1036</v>
      </c>
      <c r="BG107" s="8">
        <v>880</v>
      </c>
      <c r="BH107" s="8">
        <v>867</v>
      </c>
      <c r="BI107" s="8">
        <v>1037</v>
      </c>
      <c r="BJ107" s="8">
        <v>1076</v>
      </c>
      <c r="BK107" s="8">
        <v>1086</v>
      </c>
      <c r="BL107" s="8">
        <v>1122</v>
      </c>
      <c r="BM107" s="8">
        <v>1145</v>
      </c>
      <c r="BN107" s="8">
        <v>1112</v>
      </c>
      <c r="BO107" s="8">
        <v>1219</v>
      </c>
      <c r="BP107" s="8">
        <v>1196</v>
      </c>
      <c r="BQ107" s="8">
        <v>1280</v>
      </c>
      <c r="BR107" s="8">
        <v>1196</v>
      </c>
      <c r="BS107" s="8">
        <v>1178</v>
      </c>
      <c r="BT107" s="8">
        <v>1262</v>
      </c>
      <c r="BU107" s="8">
        <v>1253</v>
      </c>
      <c r="BV107" s="8">
        <v>1258</v>
      </c>
      <c r="BW107" s="8">
        <v>1209</v>
      </c>
      <c r="BX107" s="8">
        <v>1217</v>
      </c>
      <c r="BY107" s="8">
        <v>1188</v>
      </c>
      <c r="BZ107" s="8">
        <v>1175</v>
      </c>
      <c r="CA107" s="8">
        <v>1190</v>
      </c>
      <c r="CB107" s="8">
        <v>1211</v>
      </c>
      <c r="CC107" s="8">
        <v>1160</v>
      </c>
      <c r="CD107" s="8">
        <v>1051</v>
      </c>
      <c r="CE107" s="8">
        <v>1010</v>
      </c>
      <c r="CF107" s="8">
        <v>1059</v>
      </c>
      <c r="CG107" s="8">
        <v>1012</v>
      </c>
      <c r="CH107" s="8">
        <v>1099</v>
      </c>
      <c r="CI107" s="8">
        <v>1173</v>
      </c>
      <c r="CJ107" s="8">
        <v>1290</v>
      </c>
      <c r="CK107" s="8">
        <v>1406</v>
      </c>
      <c r="CL107" s="8">
        <v>1276</v>
      </c>
      <c r="CM107" s="8">
        <v>1403</v>
      </c>
      <c r="CN107" s="8">
        <v>1413</v>
      </c>
      <c r="CO107" s="8">
        <v>1475</v>
      </c>
      <c r="CP107" s="8">
        <v>1444</v>
      </c>
      <c r="CQ107" s="8">
        <v>1500</v>
      </c>
      <c r="CR107" s="8">
        <v>1436</v>
      </c>
      <c r="CS107" s="8">
        <v>1423</v>
      </c>
      <c r="CT107" s="8">
        <v>1426</v>
      </c>
      <c r="CU107" s="8">
        <v>1387</v>
      </c>
      <c r="CV107" s="8">
        <v>1287</v>
      </c>
      <c r="CW107" s="8">
        <v>1414</v>
      </c>
      <c r="CX107" s="8">
        <v>1263</v>
      </c>
      <c r="CY107" s="8">
        <v>1170</v>
      </c>
      <c r="CZ107" s="8">
        <v>1159</v>
      </c>
      <c r="DA107" s="8">
        <v>1101</v>
      </c>
      <c r="DB107" s="8">
        <v>1122</v>
      </c>
      <c r="DC107" s="8">
        <v>982</v>
      </c>
      <c r="DD107" s="8">
        <v>865</v>
      </c>
      <c r="DE107" s="8">
        <v>971</v>
      </c>
      <c r="DF107" s="8">
        <v>890</v>
      </c>
      <c r="DG107" s="8">
        <v>913</v>
      </c>
      <c r="DH107" s="8">
        <v>892</v>
      </c>
      <c r="DI107" s="8">
        <v>891</v>
      </c>
      <c r="DJ107" s="8">
        <v>747</v>
      </c>
      <c r="DK107" s="8">
        <v>713</v>
      </c>
      <c r="DL107" s="8">
        <v>711</v>
      </c>
      <c r="DM107" s="8">
        <v>536</v>
      </c>
      <c r="DN107" s="8">
        <v>508</v>
      </c>
      <c r="DO107" s="8">
        <v>463</v>
      </c>
      <c r="DP107" s="8">
        <v>403</v>
      </c>
      <c r="DQ107" s="8">
        <v>407</v>
      </c>
      <c r="DR107" s="8">
        <v>349</v>
      </c>
      <c r="DS107" s="8">
        <v>321</v>
      </c>
      <c r="DT107" s="8">
        <v>279</v>
      </c>
      <c r="DU107" s="8">
        <v>254</v>
      </c>
      <c r="DV107" s="8">
        <v>792</v>
      </c>
      <c r="DW107" s="8">
        <f t="shared" si="4"/>
        <v>59109</v>
      </c>
      <c r="DX107" s="8">
        <f t="shared" si="5"/>
        <v>7493</v>
      </c>
      <c r="DY107" s="8">
        <f t="shared" si="6"/>
        <v>28902</v>
      </c>
      <c r="DZ107" s="8">
        <f t="shared" si="7"/>
        <v>20438</v>
      </c>
    </row>
    <row r="108" spans="1:130" x14ac:dyDescent="0.2">
      <c r="A108" t="s">
        <v>332</v>
      </c>
      <c r="B108" s="10" t="s">
        <v>339</v>
      </c>
      <c r="C108" s="10" t="s">
        <v>340</v>
      </c>
      <c r="D108" s="8">
        <f>SUM(Table325[[#This Row],[0]:[90]])</f>
        <v>98579</v>
      </c>
      <c r="E108" s="9">
        <f>SUM(Table325[[#This Row],[0]:[15]])</f>
        <v>17463</v>
      </c>
      <c r="F108" s="8">
        <f>SUM(Table325[[#This Row],[16]:[64]])</f>
        <v>60028</v>
      </c>
      <c r="G108" s="8">
        <f>SUM(Table325[[#This Row],[65]:[90]])</f>
        <v>21088</v>
      </c>
      <c r="H108" s="8">
        <f>SUM(Table325[[#This Row],[85]:[90]])</f>
        <v>2336</v>
      </c>
      <c r="I108" s="9">
        <f>SUM(Table325[[#This Row],[0]:[17]])</f>
        <v>19762</v>
      </c>
      <c r="J108" s="8">
        <f>SUM(Table325[[#This Row],[18]:[64]])</f>
        <v>57729</v>
      </c>
      <c r="K108" s="9">
        <f>SUM(Table325[[#This Row],[0]:[4]])</f>
        <v>5092</v>
      </c>
      <c r="L108" s="8">
        <f>SUM(Table325[[#This Row],[5]:[15]])</f>
        <v>12371</v>
      </c>
      <c r="M108" s="8">
        <f>SUM(Table325[[#This Row],[16]:[24]])</f>
        <v>9723</v>
      </c>
      <c r="N108" s="8">
        <f>SUM(Table325[[#This Row],[25]:[49]])</f>
        <v>29458</v>
      </c>
      <c r="O108" s="8">
        <f>SUM(Table325[[#This Row],[50]:[64]])</f>
        <v>20847</v>
      </c>
      <c r="P108" s="8">
        <f>SUM(Table325[[#This Row],[65]:[74]])</f>
        <v>11192</v>
      </c>
      <c r="Q108" s="8">
        <f>SUM(Table325[[#This Row],[75]:[84]])</f>
        <v>7560</v>
      </c>
      <c r="R108" s="9">
        <f>SUM(Table325[[#This Row],[5]:[9]])</f>
        <v>5381</v>
      </c>
      <c r="S108" s="8">
        <f>SUM(Table325[[#This Row],[10]:[14]])</f>
        <v>5877</v>
      </c>
      <c r="T108" s="8">
        <f>SUM(Table325[[#This Row],[15]:[19]])</f>
        <v>5513</v>
      </c>
      <c r="U108" s="8">
        <f>SUM(Table325[[#This Row],[20]:[24]])</f>
        <v>5323</v>
      </c>
      <c r="V108" s="8">
        <f>SUM(Table325[[#This Row],[25]:[29]])</f>
        <v>5716</v>
      </c>
      <c r="W108" s="8">
        <f>SUM(Table325[[#This Row],[30]:[34]])</f>
        <v>6356</v>
      </c>
      <c r="X108" s="8">
        <f>SUM(Table325[[#This Row],[35]:[39]])</f>
        <v>6183</v>
      </c>
      <c r="Y108" s="8">
        <f>SUM(Table325[[#This Row],[40]:[44]])</f>
        <v>5801</v>
      </c>
      <c r="Z108" s="8">
        <f>SUM(Table325[[#This Row],[45]:[49]])</f>
        <v>5402</v>
      </c>
      <c r="AA108" s="8">
        <f>SUM(Table325[[#This Row],[50]:[54]])</f>
        <v>6361</v>
      </c>
      <c r="AB108" s="8">
        <f>SUM(Table325[[#This Row],[55]:[59]])</f>
        <v>7490</v>
      </c>
      <c r="AC108" s="8">
        <f>SUM(Table325[[#This Row],[60]:[64]])</f>
        <v>6996</v>
      </c>
      <c r="AD108" s="8">
        <f>SUM(Table325[[#This Row],[65]:[69]])</f>
        <v>5848</v>
      </c>
      <c r="AE108" s="8">
        <f>SUM(Table325[[#This Row],[70]:[74]])</f>
        <v>5344</v>
      </c>
      <c r="AF108" s="8">
        <f>SUM(Table325[[#This Row],[75]:[79]])</f>
        <v>4695</v>
      </c>
      <c r="AG108" s="8">
        <f>SUM(Table325[[#This Row],[80]:[84]])</f>
        <v>2865</v>
      </c>
      <c r="AH108" s="8">
        <f>SUM(Table325[[#This Row],[85]:[89]])</f>
        <v>1580</v>
      </c>
      <c r="AI108" s="8">
        <f>Table325[[#This Row],[90]]</f>
        <v>756</v>
      </c>
      <c r="AJ108" s="9">
        <v>991</v>
      </c>
      <c r="AK108" s="8">
        <v>1006</v>
      </c>
      <c r="AL108" s="8">
        <v>1018</v>
      </c>
      <c r="AM108" s="8">
        <v>1025</v>
      </c>
      <c r="AN108" s="8">
        <v>1052</v>
      </c>
      <c r="AO108" s="8">
        <v>1059</v>
      </c>
      <c r="AP108" s="8">
        <v>1020</v>
      </c>
      <c r="AQ108" s="8">
        <v>1069</v>
      </c>
      <c r="AR108" s="8">
        <v>1133</v>
      </c>
      <c r="AS108" s="8">
        <v>1100</v>
      </c>
      <c r="AT108" s="8">
        <v>1119</v>
      </c>
      <c r="AU108" s="8">
        <v>1140</v>
      </c>
      <c r="AV108" s="8">
        <v>1171</v>
      </c>
      <c r="AW108" s="8">
        <v>1217</v>
      </c>
      <c r="AX108" s="8">
        <v>1230</v>
      </c>
      <c r="AY108" s="8">
        <v>1113</v>
      </c>
      <c r="AZ108" s="8">
        <v>1179</v>
      </c>
      <c r="BA108" s="8">
        <v>1120</v>
      </c>
      <c r="BB108" s="8">
        <v>1072</v>
      </c>
      <c r="BC108" s="8">
        <v>1029</v>
      </c>
      <c r="BD108" s="8">
        <v>1286</v>
      </c>
      <c r="BE108" s="8">
        <v>1276</v>
      </c>
      <c r="BF108" s="8">
        <v>999</v>
      </c>
      <c r="BG108" s="8">
        <v>896</v>
      </c>
      <c r="BH108" s="8">
        <v>866</v>
      </c>
      <c r="BI108" s="8">
        <v>1112</v>
      </c>
      <c r="BJ108" s="8">
        <v>1032</v>
      </c>
      <c r="BK108" s="8">
        <v>1156</v>
      </c>
      <c r="BL108" s="8">
        <v>1198</v>
      </c>
      <c r="BM108" s="8">
        <v>1218</v>
      </c>
      <c r="BN108" s="8">
        <v>1220</v>
      </c>
      <c r="BO108" s="8">
        <v>1236</v>
      </c>
      <c r="BP108" s="8">
        <v>1323</v>
      </c>
      <c r="BQ108" s="8">
        <v>1299</v>
      </c>
      <c r="BR108" s="8">
        <v>1278</v>
      </c>
      <c r="BS108" s="8">
        <v>1233</v>
      </c>
      <c r="BT108" s="8">
        <v>1250</v>
      </c>
      <c r="BU108" s="8">
        <v>1246</v>
      </c>
      <c r="BV108" s="8">
        <v>1228</v>
      </c>
      <c r="BW108" s="8">
        <v>1226</v>
      </c>
      <c r="BX108" s="8">
        <v>1118</v>
      </c>
      <c r="BY108" s="8">
        <v>1188</v>
      </c>
      <c r="BZ108" s="8">
        <v>1191</v>
      </c>
      <c r="CA108" s="8">
        <v>1167</v>
      </c>
      <c r="CB108" s="8">
        <v>1137</v>
      </c>
      <c r="CC108" s="8">
        <v>1201</v>
      </c>
      <c r="CD108" s="8">
        <v>1078</v>
      </c>
      <c r="CE108" s="8">
        <v>1021</v>
      </c>
      <c r="CF108" s="8">
        <v>1025</v>
      </c>
      <c r="CG108" s="8">
        <v>1077</v>
      </c>
      <c r="CH108" s="8">
        <v>1130</v>
      </c>
      <c r="CI108" s="8">
        <v>1238</v>
      </c>
      <c r="CJ108" s="8">
        <v>1350</v>
      </c>
      <c r="CK108" s="8">
        <v>1340</v>
      </c>
      <c r="CL108" s="8">
        <v>1303</v>
      </c>
      <c r="CM108" s="8">
        <v>1470</v>
      </c>
      <c r="CN108" s="8">
        <v>1496</v>
      </c>
      <c r="CO108" s="8">
        <v>1491</v>
      </c>
      <c r="CP108" s="8">
        <v>1500</v>
      </c>
      <c r="CQ108" s="8">
        <v>1533</v>
      </c>
      <c r="CR108" s="8">
        <v>1444</v>
      </c>
      <c r="CS108" s="8">
        <v>1468</v>
      </c>
      <c r="CT108" s="8">
        <v>1434</v>
      </c>
      <c r="CU108" s="8">
        <v>1402</v>
      </c>
      <c r="CV108" s="8">
        <v>1248</v>
      </c>
      <c r="CW108" s="8">
        <v>1204</v>
      </c>
      <c r="CX108" s="8">
        <v>1265</v>
      </c>
      <c r="CY108" s="8">
        <v>1106</v>
      </c>
      <c r="CZ108" s="8">
        <v>1127</v>
      </c>
      <c r="DA108" s="8">
        <v>1146</v>
      </c>
      <c r="DB108" s="8">
        <v>1119</v>
      </c>
      <c r="DC108" s="8">
        <v>1108</v>
      </c>
      <c r="DD108" s="8">
        <v>1039</v>
      </c>
      <c r="DE108" s="8">
        <v>1033</v>
      </c>
      <c r="DF108" s="8">
        <v>1045</v>
      </c>
      <c r="DG108" s="8">
        <v>955</v>
      </c>
      <c r="DH108" s="8">
        <v>1027</v>
      </c>
      <c r="DI108" s="8">
        <v>1109</v>
      </c>
      <c r="DJ108" s="8">
        <v>847</v>
      </c>
      <c r="DK108" s="8">
        <v>757</v>
      </c>
      <c r="DL108" s="8">
        <v>747</v>
      </c>
      <c r="DM108" s="8">
        <v>636</v>
      </c>
      <c r="DN108" s="8">
        <v>539</v>
      </c>
      <c r="DO108" s="8">
        <v>475</v>
      </c>
      <c r="DP108" s="8">
        <v>468</v>
      </c>
      <c r="DQ108" s="8">
        <v>400</v>
      </c>
      <c r="DR108" s="8">
        <v>350</v>
      </c>
      <c r="DS108" s="8">
        <v>335</v>
      </c>
      <c r="DT108" s="8">
        <v>284</v>
      </c>
      <c r="DU108" s="8">
        <v>211</v>
      </c>
      <c r="DV108" s="8">
        <v>756</v>
      </c>
      <c r="DW108" s="8">
        <f t="shared" si="4"/>
        <v>60028</v>
      </c>
      <c r="DX108" s="8">
        <f t="shared" si="5"/>
        <v>7424</v>
      </c>
      <c r="DY108" s="8">
        <f t="shared" si="6"/>
        <v>29458</v>
      </c>
      <c r="DZ108" s="8">
        <f t="shared" si="7"/>
        <v>20847</v>
      </c>
    </row>
    <row r="109" spans="1:130" x14ac:dyDescent="0.2">
      <c r="A109" t="s">
        <v>332</v>
      </c>
      <c r="B109" s="10" t="s">
        <v>341</v>
      </c>
      <c r="C109" s="10" t="s">
        <v>201</v>
      </c>
      <c r="D109" s="8">
        <f>SUM(Table325[[#This Row],[0]:[90]])</f>
        <v>97555</v>
      </c>
      <c r="E109" s="9">
        <f>SUM(Table325[[#This Row],[0]:[15]])</f>
        <v>16159</v>
      </c>
      <c r="F109" s="8">
        <f>SUM(Table325[[#This Row],[16]:[64]])</f>
        <v>59152</v>
      </c>
      <c r="G109" s="8">
        <f>SUM(Table325[[#This Row],[65]:[90]])</f>
        <v>22244</v>
      </c>
      <c r="H109" s="8">
        <f>SUM(Table325[[#This Row],[85]:[90]])</f>
        <v>2744</v>
      </c>
      <c r="I109" s="9">
        <f>SUM(Table325[[#This Row],[0]:[17]])</f>
        <v>18444</v>
      </c>
      <c r="J109" s="8">
        <f>SUM(Table325[[#This Row],[18]:[64]])</f>
        <v>56867</v>
      </c>
      <c r="K109" s="9">
        <f>SUM(Table325[[#This Row],[0]:[4]])</f>
        <v>4305</v>
      </c>
      <c r="L109" s="8">
        <f>SUM(Table325[[#This Row],[5]:[15]])</f>
        <v>11854</v>
      </c>
      <c r="M109" s="8">
        <f>SUM(Table325[[#This Row],[16]:[24]])</f>
        <v>9344</v>
      </c>
      <c r="N109" s="8">
        <f>SUM(Table325[[#This Row],[25]:[49]])</f>
        <v>28391</v>
      </c>
      <c r="O109" s="8">
        <f>SUM(Table325[[#This Row],[50]:[64]])</f>
        <v>21417</v>
      </c>
      <c r="P109" s="8">
        <f>SUM(Table325[[#This Row],[65]:[74]])</f>
        <v>11475</v>
      </c>
      <c r="Q109" s="8">
        <f>SUM(Table325[[#This Row],[75]:[84]])</f>
        <v>8025</v>
      </c>
      <c r="R109" s="9">
        <f>SUM(Table325[[#This Row],[5]:[9]])</f>
        <v>5241</v>
      </c>
      <c r="S109" s="8">
        <f>SUM(Table325[[#This Row],[10]:[14]])</f>
        <v>5569</v>
      </c>
      <c r="T109" s="8">
        <f>SUM(Table325[[#This Row],[15]:[19]])</f>
        <v>5421</v>
      </c>
      <c r="U109" s="8">
        <f>SUM(Table325[[#This Row],[20]:[24]])</f>
        <v>4967</v>
      </c>
      <c r="V109" s="8">
        <f>SUM(Table325[[#This Row],[25]:[29]])</f>
        <v>5508</v>
      </c>
      <c r="W109" s="8">
        <f>SUM(Table325[[#This Row],[30]:[34]])</f>
        <v>5919</v>
      </c>
      <c r="X109" s="8">
        <f>SUM(Table325[[#This Row],[35]:[39]])</f>
        <v>6029</v>
      </c>
      <c r="Y109" s="8">
        <f>SUM(Table325[[#This Row],[40]:[44]])</f>
        <v>5728</v>
      </c>
      <c r="Z109" s="8">
        <f>SUM(Table325[[#This Row],[45]:[49]])</f>
        <v>5207</v>
      </c>
      <c r="AA109" s="8">
        <f>SUM(Table325[[#This Row],[50]:[54]])</f>
        <v>6723</v>
      </c>
      <c r="AB109" s="8">
        <f>SUM(Table325[[#This Row],[55]:[59]])</f>
        <v>7564</v>
      </c>
      <c r="AC109" s="8">
        <f>SUM(Table325[[#This Row],[60]:[64]])</f>
        <v>7130</v>
      </c>
      <c r="AD109" s="8">
        <f>SUM(Table325[[#This Row],[65]:[69]])</f>
        <v>6183</v>
      </c>
      <c r="AE109" s="8">
        <f>SUM(Table325[[#This Row],[70]:[74]])</f>
        <v>5292</v>
      </c>
      <c r="AF109" s="8">
        <f>SUM(Table325[[#This Row],[75]:[79]])</f>
        <v>5091</v>
      </c>
      <c r="AG109" s="8">
        <f>SUM(Table325[[#This Row],[80]:[84]])</f>
        <v>2934</v>
      </c>
      <c r="AH109" s="8">
        <f>SUM(Table325[[#This Row],[85]:[89]])</f>
        <v>1903</v>
      </c>
      <c r="AI109" s="8">
        <f>Table325[[#This Row],[90]]</f>
        <v>841</v>
      </c>
      <c r="AJ109" s="9">
        <v>842</v>
      </c>
      <c r="AK109" s="8">
        <v>843</v>
      </c>
      <c r="AL109" s="8">
        <v>878</v>
      </c>
      <c r="AM109" s="8">
        <v>821</v>
      </c>
      <c r="AN109" s="8">
        <v>921</v>
      </c>
      <c r="AO109" s="8">
        <v>1032</v>
      </c>
      <c r="AP109" s="8">
        <v>999</v>
      </c>
      <c r="AQ109" s="8">
        <v>1016</v>
      </c>
      <c r="AR109" s="8">
        <v>1073</v>
      </c>
      <c r="AS109" s="8">
        <v>1121</v>
      </c>
      <c r="AT109" s="8">
        <v>1073</v>
      </c>
      <c r="AU109" s="8">
        <v>1119</v>
      </c>
      <c r="AV109" s="8">
        <v>1116</v>
      </c>
      <c r="AW109" s="8">
        <v>1086</v>
      </c>
      <c r="AX109" s="8">
        <v>1175</v>
      </c>
      <c r="AY109" s="8">
        <v>1044</v>
      </c>
      <c r="AZ109" s="8">
        <v>1155</v>
      </c>
      <c r="BA109" s="8">
        <v>1130</v>
      </c>
      <c r="BB109" s="8">
        <v>1110</v>
      </c>
      <c r="BC109" s="8">
        <v>982</v>
      </c>
      <c r="BD109" s="8">
        <v>1126</v>
      </c>
      <c r="BE109" s="8">
        <v>1200</v>
      </c>
      <c r="BF109" s="8">
        <v>980</v>
      </c>
      <c r="BG109" s="8">
        <v>875</v>
      </c>
      <c r="BH109" s="8">
        <v>786</v>
      </c>
      <c r="BI109" s="8">
        <v>1011</v>
      </c>
      <c r="BJ109" s="8">
        <v>1082</v>
      </c>
      <c r="BK109" s="8">
        <v>1134</v>
      </c>
      <c r="BL109" s="8">
        <v>1108</v>
      </c>
      <c r="BM109" s="8">
        <v>1173</v>
      </c>
      <c r="BN109" s="8">
        <v>1119</v>
      </c>
      <c r="BO109" s="8">
        <v>1150</v>
      </c>
      <c r="BP109" s="8">
        <v>1223</v>
      </c>
      <c r="BQ109" s="8">
        <v>1242</v>
      </c>
      <c r="BR109" s="8">
        <v>1185</v>
      </c>
      <c r="BS109" s="8">
        <v>1135</v>
      </c>
      <c r="BT109" s="8">
        <v>1223</v>
      </c>
      <c r="BU109" s="8">
        <v>1263</v>
      </c>
      <c r="BV109" s="8">
        <v>1226</v>
      </c>
      <c r="BW109" s="8">
        <v>1182</v>
      </c>
      <c r="BX109" s="8">
        <v>1155</v>
      </c>
      <c r="BY109" s="8">
        <v>1132</v>
      </c>
      <c r="BZ109" s="8">
        <v>1144</v>
      </c>
      <c r="CA109" s="8">
        <v>1125</v>
      </c>
      <c r="CB109" s="8">
        <v>1172</v>
      </c>
      <c r="CC109" s="8">
        <v>1088</v>
      </c>
      <c r="CD109" s="8">
        <v>1005</v>
      </c>
      <c r="CE109" s="8">
        <v>960</v>
      </c>
      <c r="CF109" s="8">
        <v>1026</v>
      </c>
      <c r="CG109" s="8">
        <v>1128</v>
      </c>
      <c r="CH109" s="8">
        <v>1112</v>
      </c>
      <c r="CI109" s="8">
        <v>1266</v>
      </c>
      <c r="CJ109" s="8">
        <v>1362</v>
      </c>
      <c r="CK109" s="8">
        <v>1548</v>
      </c>
      <c r="CL109" s="8">
        <v>1435</v>
      </c>
      <c r="CM109" s="8">
        <v>1447</v>
      </c>
      <c r="CN109" s="8">
        <v>1442</v>
      </c>
      <c r="CO109" s="8">
        <v>1544</v>
      </c>
      <c r="CP109" s="8">
        <v>1563</v>
      </c>
      <c r="CQ109" s="8">
        <v>1568</v>
      </c>
      <c r="CR109" s="8">
        <v>1574</v>
      </c>
      <c r="CS109" s="8">
        <v>1515</v>
      </c>
      <c r="CT109" s="8">
        <v>1411</v>
      </c>
      <c r="CU109" s="8">
        <v>1358</v>
      </c>
      <c r="CV109" s="8">
        <v>1272</v>
      </c>
      <c r="CW109" s="8">
        <v>1379</v>
      </c>
      <c r="CX109" s="8">
        <v>1239</v>
      </c>
      <c r="CY109" s="8">
        <v>1235</v>
      </c>
      <c r="CZ109" s="8">
        <v>1187</v>
      </c>
      <c r="DA109" s="8">
        <v>1143</v>
      </c>
      <c r="DB109" s="8">
        <v>1131</v>
      </c>
      <c r="DC109" s="8">
        <v>1060</v>
      </c>
      <c r="DD109" s="8">
        <v>1096</v>
      </c>
      <c r="DE109" s="8">
        <v>1004</v>
      </c>
      <c r="DF109" s="8">
        <v>1001</v>
      </c>
      <c r="DG109" s="8">
        <v>1057</v>
      </c>
      <c r="DH109" s="8">
        <v>1115</v>
      </c>
      <c r="DI109" s="8">
        <v>1175</v>
      </c>
      <c r="DJ109" s="8">
        <v>872</v>
      </c>
      <c r="DK109" s="8">
        <v>872</v>
      </c>
      <c r="DL109" s="8">
        <v>772</v>
      </c>
      <c r="DM109" s="8">
        <v>672</v>
      </c>
      <c r="DN109" s="8">
        <v>534</v>
      </c>
      <c r="DO109" s="8">
        <v>483</v>
      </c>
      <c r="DP109" s="8">
        <v>473</v>
      </c>
      <c r="DQ109" s="8">
        <v>430</v>
      </c>
      <c r="DR109" s="8">
        <v>474</v>
      </c>
      <c r="DS109" s="8">
        <v>388</v>
      </c>
      <c r="DT109" s="8">
        <v>349</v>
      </c>
      <c r="DU109" s="8">
        <v>262</v>
      </c>
      <c r="DV109" s="8">
        <v>841</v>
      </c>
      <c r="DW109" s="8">
        <f t="shared" si="4"/>
        <v>59152</v>
      </c>
      <c r="DX109" s="8">
        <f t="shared" si="5"/>
        <v>7059</v>
      </c>
      <c r="DY109" s="8">
        <f t="shared" si="6"/>
        <v>28391</v>
      </c>
      <c r="DZ109" s="8">
        <f t="shared" si="7"/>
        <v>21417</v>
      </c>
    </row>
    <row r="110" spans="1:130" x14ac:dyDescent="0.2">
      <c r="A110" t="s">
        <v>332</v>
      </c>
      <c r="B110" t="s">
        <v>342</v>
      </c>
      <c r="C110" t="s">
        <v>342</v>
      </c>
      <c r="D110" s="8">
        <f>SUM(D92,D94,D97,D98,D99,D101,D103)</f>
        <v>2047820</v>
      </c>
      <c r="E110" s="8">
        <f t="shared" ref="E110:BP110" si="8">SUM(E92,E94,E97,E98,E99,E101,E103)</f>
        <v>344539</v>
      </c>
      <c r="F110" s="8">
        <f t="shared" si="8"/>
        <v>1270714</v>
      </c>
      <c r="G110" s="8">
        <f t="shared" si="8"/>
        <v>432567</v>
      </c>
      <c r="H110" s="8">
        <f t="shared" si="8"/>
        <v>53858</v>
      </c>
      <c r="I110" s="8">
        <f t="shared" si="8"/>
        <v>390654</v>
      </c>
      <c r="J110" s="8">
        <f t="shared" si="8"/>
        <v>1224599</v>
      </c>
      <c r="K110" s="8">
        <f t="shared" si="8"/>
        <v>95897</v>
      </c>
      <c r="L110" s="8">
        <f t="shared" si="8"/>
        <v>248642</v>
      </c>
      <c r="M110" s="8">
        <f t="shared" si="8"/>
        <v>236804</v>
      </c>
      <c r="N110" s="8">
        <f t="shared" si="8"/>
        <v>626919</v>
      </c>
      <c r="O110" s="8">
        <f t="shared" si="8"/>
        <v>406991</v>
      </c>
      <c r="P110" s="8">
        <f t="shared" si="8"/>
        <v>227380</v>
      </c>
      <c r="Q110" s="8">
        <f t="shared" si="8"/>
        <v>151329</v>
      </c>
      <c r="R110" s="8">
        <f t="shared" si="8"/>
        <v>109699</v>
      </c>
      <c r="S110" s="8">
        <f t="shared" si="8"/>
        <v>116144</v>
      </c>
      <c r="T110" s="8">
        <f t="shared" si="8"/>
        <v>121996</v>
      </c>
      <c r="U110" s="8">
        <f t="shared" si="8"/>
        <v>137607</v>
      </c>
      <c r="V110" s="8">
        <f t="shared" si="8"/>
        <v>123465</v>
      </c>
      <c r="W110" s="8">
        <f t="shared" si="8"/>
        <v>132234</v>
      </c>
      <c r="X110" s="8">
        <f t="shared" si="8"/>
        <v>133245</v>
      </c>
      <c r="Y110" s="8">
        <f t="shared" si="8"/>
        <v>125879</v>
      </c>
      <c r="Z110" s="8">
        <f t="shared" si="8"/>
        <v>112096</v>
      </c>
      <c r="AA110" s="8">
        <f t="shared" si="8"/>
        <v>127838</v>
      </c>
      <c r="AB110" s="8">
        <f t="shared" si="8"/>
        <v>140365</v>
      </c>
      <c r="AC110" s="8">
        <f t="shared" si="8"/>
        <v>138788</v>
      </c>
      <c r="AD110" s="8">
        <f t="shared" si="8"/>
        <v>122491</v>
      </c>
      <c r="AE110" s="8">
        <f t="shared" si="8"/>
        <v>104889</v>
      </c>
      <c r="AF110" s="8">
        <f t="shared" si="8"/>
        <v>95059</v>
      </c>
      <c r="AG110" s="8">
        <f t="shared" si="8"/>
        <v>56270</v>
      </c>
      <c r="AH110" s="8">
        <f t="shared" si="8"/>
        <v>35475</v>
      </c>
      <c r="AI110" s="8">
        <f t="shared" si="8"/>
        <v>18383</v>
      </c>
      <c r="AJ110" s="8">
        <f t="shared" si="8"/>
        <v>17950</v>
      </c>
      <c r="AK110" s="8">
        <f t="shared" si="8"/>
        <v>18518</v>
      </c>
      <c r="AL110" s="8">
        <f t="shared" si="8"/>
        <v>19577</v>
      </c>
      <c r="AM110" s="8">
        <f t="shared" si="8"/>
        <v>19795</v>
      </c>
      <c r="AN110" s="8">
        <f t="shared" si="8"/>
        <v>20057</v>
      </c>
      <c r="AO110" s="8">
        <f t="shared" si="8"/>
        <v>21073</v>
      </c>
      <c r="AP110" s="8">
        <f t="shared" si="8"/>
        <v>21495</v>
      </c>
      <c r="AQ110" s="8">
        <f t="shared" si="8"/>
        <v>21989</v>
      </c>
      <c r="AR110" s="8">
        <f t="shared" si="8"/>
        <v>22832</v>
      </c>
      <c r="AS110" s="8">
        <f t="shared" si="8"/>
        <v>22310</v>
      </c>
      <c r="AT110" s="8">
        <f t="shared" si="8"/>
        <v>22703</v>
      </c>
      <c r="AU110" s="8">
        <f t="shared" si="8"/>
        <v>23094</v>
      </c>
      <c r="AV110" s="8">
        <f t="shared" si="8"/>
        <v>23477</v>
      </c>
      <c r="AW110" s="8">
        <f t="shared" si="8"/>
        <v>23566</v>
      </c>
      <c r="AX110" s="8">
        <f t="shared" si="8"/>
        <v>23304</v>
      </c>
      <c r="AY110" s="8">
        <f t="shared" si="8"/>
        <v>22799</v>
      </c>
      <c r="AZ110" s="8">
        <f t="shared" si="8"/>
        <v>23420</v>
      </c>
      <c r="BA110" s="8">
        <f t="shared" si="8"/>
        <v>22695</v>
      </c>
      <c r="BB110" s="8">
        <f t="shared" si="8"/>
        <v>23543</v>
      </c>
      <c r="BC110" s="8">
        <f t="shared" si="8"/>
        <v>29539</v>
      </c>
      <c r="BD110" s="8">
        <f t="shared" si="8"/>
        <v>31024</v>
      </c>
      <c r="BE110" s="8">
        <f t="shared" si="8"/>
        <v>31502</v>
      </c>
      <c r="BF110" s="8">
        <f t="shared" si="8"/>
        <v>27144</v>
      </c>
      <c r="BG110" s="8">
        <f t="shared" si="8"/>
        <v>24498</v>
      </c>
      <c r="BH110" s="8">
        <f t="shared" si="8"/>
        <v>23439</v>
      </c>
      <c r="BI110" s="8">
        <f t="shared" si="8"/>
        <v>23827</v>
      </c>
      <c r="BJ110" s="8">
        <f t="shared" si="8"/>
        <v>24321</v>
      </c>
      <c r="BK110" s="8">
        <f t="shared" si="8"/>
        <v>25165</v>
      </c>
      <c r="BL110" s="8">
        <f t="shared" si="8"/>
        <v>24699</v>
      </c>
      <c r="BM110" s="8">
        <f t="shared" si="8"/>
        <v>25453</v>
      </c>
      <c r="BN110" s="8">
        <f t="shared" si="8"/>
        <v>25577</v>
      </c>
      <c r="BO110" s="8">
        <f t="shared" si="8"/>
        <v>26004</v>
      </c>
      <c r="BP110" s="8">
        <f t="shared" si="8"/>
        <v>26899</v>
      </c>
      <c r="BQ110" s="8">
        <f t="shared" ref="BQ110:DZ110" si="9">SUM(BQ92,BQ94,BQ97,BQ98,BQ99,BQ101,BQ103)</f>
        <v>27017</v>
      </c>
      <c r="BR110" s="8">
        <f t="shared" si="9"/>
        <v>26737</v>
      </c>
      <c r="BS110" s="8">
        <f t="shared" si="9"/>
        <v>26354</v>
      </c>
      <c r="BT110" s="8">
        <f t="shared" si="9"/>
        <v>26985</v>
      </c>
      <c r="BU110" s="8">
        <f t="shared" si="9"/>
        <v>26769</v>
      </c>
      <c r="BV110" s="8">
        <f t="shared" si="9"/>
        <v>26842</v>
      </c>
      <c r="BW110" s="8">
        <f t="shared" si="9"/>
        <v>26295</v>
      </c>
      <c r="BX110" s="8">
        <f t="shared" si="9"/>
        <v>25298</v>
      </c>
      <c r="BY110" s="8">
        <f t="shared" si="9"/>
        <v>25249</v>
      </c>
      <c r="BZ110" s="8">
        <f t="shared" si="9"/>
        <v>24955</v>
      </c>
      <c r="CA110" s="8">
        <f t="shared" si="9"/>
        <v>25020</v>
      </c>
      <c r="CB110" s="8">
        <f t="shared" si="9"/>
        <v>25357</v>
      </c>
      <c r="CC110" s="8">
        <f t="shared" si="9"/>
        <v>24547</v>
      </c>
      <c r="CD110" s="8">
        <f t="shared" si="9"/>
        <v>21776</v>
      </c>
      <c r="CE110" s="8">
        <f t="shared" si="9"/>
        <v>20814</v>
      </c>
      <c r="CF110" s="8">
        <f t="shared" si="9"/>
        <v>22238</v>
      </c>
      <c r="CG110" s="8">
        <f t="shared" si="9"/>
        <v>22721</v>
      </c>
      <c r="CH110" s="8">
        <f t="shared" si="9"/>
        <v>22844</v>
      </c>
      <c r="CI110" s="8">
        <f t="shared" si="9"/>
        <v>24442</v>
      </c>
      <c r="CJ110" s="8">
        <f t="shared" si="9"/>
        <v>26428</v>
      </c>
      <c r="CK110" s="8">
        <f t="shared" si="9"/>
        <v>27889</v>
      </c>
      <c r="CL110" s="8">
        <f t="shared" si="9"/>
        <v>26235</v>
      </c>
      <c r="CM110" s="8">
        <f t="shared" si="9"/>
        <v>27053</v>
      </c>
      <c r="CN110" s="8">
        <f t="shared" si="9"/>
        <v>27645</v>
      </c>
      <c r="CO110" s="8">
        <f t="shared" si="9"/>
        <v>28143</v>
      </c>
      <c r="CP110" s="8">
        <f t="shared" si="9"/>
        <v>28442</v>
      </c>
      <c r="CQ110" s="8">
        <f t="shared" si="9"/>
        <v>29082</v>
      </c>
      <c r="CR110" s="8">
        <f t="shared" si="9"/>
        <v>28833</v>
      </c>
      <c r="CS110" s="8">
        <f t="shared" si="9"/>
        <v>28525</v>
      </c>
      <c r="CT110" s="8">
        <f t="shared" si="9"/>
        <v>28201</v>
      </c>
      <c r="CU110" s="8">
        <f t="shared" si="9"/>
        <v>26953</v>
      </c>
      <c r="CV110" s="8">
        <f t="shared" si="9"/>
        <v>26276</v>
      </c>
      <c r="CW110" s="8">
        <f t="shared" si="9"/>
        <v>26209</v>
      </c>
      <c r="CX110" s="8">
        <f t="shared" si="9"/>
        <v>25761</v>
      </c>
      <c r="CY110" s="8">
        <f t="shared" si="9"/>
        <v>24455</v>
      </c>
      <c r="CZ110" s="8">
        <f t="shared" si="9"/>
        <v>23555</v>
      </c>
      <c r="DA110" s="8">
        <f t="shared" si="9"/>
        <v>22511</v>
      </c>
      <c r="DB110" s="8">
        <f t="shared" si="9"/>
        <v>22145</v>
      </c>
      <c r="DC110" s="8">
        <f t="shared" si="9"/>
        <v>21629</v>
      </c>
      <c r="DD110" s="8">
        <f t="shared" si="9"/>
        <v>20501</v>
      </c>
      <c r="DE110" s="8">
        <f t="shared" si="9"/>
        <v>20298</v>
      </c>
      <c r="DF110" s="8">
        <f t="shared" si="9"/>
        <v>20316</v>
      </c>
      <c r="DG110" s="8">
        <f t="shared" si="9"/>
        <v>20304</v>
      </c>
      <c r="DH110" s="8">
        <f t="shared" si="9"/>
        <v>21122</v>
      </c>
      <c r="DI110" s="8">
        <f t="shared" si="9"/>
        <v>22310</v>
      </c>
      <c r="DJ110" s="8">
        <f t="shared" si="9"/>
        <v>16180</v>
      </c>
      <c r="DK110" s="8">
        <f t="shared" si="9"/>
        <v>15143</v>
      </c>
      <c r="DL110" s="8">
        <f t="shared" si="9"/>
        <v>14322</v>
      </c>
      <c r="DM110" s="8">
        <f t="shared" si="9"/>
        <v>12321</v>
      </c>
      <c r="DN110" s="8">
        <f t="shared" si="9"/>
        <v>10642</v>
      </c>
      <c r="DO110" s="8">
        <f t="shared" si="9"/>
        <v>9530</v>
      </c>
      <c r="DP110" s="8">
        <f t="shared" si="9"/>
        <v>9455</v>
      </c>
      <c r="DQ110" s="8">
        <f t="shared" si="9"/>
        <v>8786</v>
      </c>
      <c r="DR110" s="8">
        <f t="shared" si="9"/>
        <v>8089</v>
      </c>
      <c r="DS110" s="8">
        <f t="shared" si="9"/>
        <v>7302</v>
      </c>
      <c r="DT110" s="8">
        <f t="shared" si="9"/>
        <v>6023</v>
      </c>
      <c r="DU110" s="8">
        <f t="shared" si="9"/>
        <v>5275</v>
      </c>
      <c r="DV110" s="8">
        <f t="shared" si="9"/>
        <v>18383</v>
      </c>
      <c r="DW110" s="8">
        <f t="shared" si="9"/>
        <v>1270714</v>
      </c>
      <c r="DX110" s="8">
        <f t="shared" si="9"/>
        <v>190689</v>
      </c>
      <c r="DY110" s="8">
        <f t="shared" si="9"/>
        <v>626919</v>
      </c>
      <c r="DZ110" s="8">
        <f t="shared" si="9"/>
        <v>406991</v>
      </c>
    </row>
    <row r="111" spans="1:130" x14ac:dyDescent="0.2">
      <c r="A111" t="s">
        <v>343</v>
      </c>
      <c r="B111" t="s">
        <v>344</v>
      </c>
      <c r="C111" t="s">
        <v>345</v>
      </c>
      <c r="D111" s="8">
        <f>SUM(Table325[[#This Row],[0]:[90]])</f>
        <v>6576306</v>
      </c>
      <c r="E111" s="9">
        <f>SUM(Table325[[#This Row],[0]:[15]])</f>
        <v>1234938</v>
      </c>
      <c r="F111" s="8">
        <f>SUM(Table325[[#This Row],[16]:[64]])</f>
        <v>4028657</v>
      </c>
      <c r="G111" s="8">
        <f>SUM(Table325[[#This Row],[65]:[90]])</f>
        <v>1312711</v>
      </c>
      <c r="H111" s="8">
        <f>SUM(Table325[[#This Row],[85]:[90]])</f>
        <v>185999</v>
      </c>
      <c r="I111" s="9">
        <f>SUM(Table325[[#This Row],[0]:[17]])</f>
        <v>1394026</v>
      </c>
      <c r="J111" s="8">
        <f>SUM(Table325[[#This Row],[18]:[64]])</f>
        <v>3869569</v>
      </c>
      <c r="K111" s="9">
        <f>SUM(Table325[[#This Row],[0]:[4]])</f>
        <v>351556</v>
      </c>
      <c r="L111" s="8">
        <f>SUM(Table325[[#This Row],[5]:[15]])</f>
        <v>883382</v>
      </c>
      <c r="M111" s="8">
        <f>SUM(Table325[[#This Row],[16]:[24]])</f>
        <v>627278</v>
      </c>
      <c r="N111" s="8">
        <f>SUM(Table325[[#This Row],[25]:[49]])</f>
        <v>2129008</v>
      </c>
      <c r="O111" s="8">
        <f>SUM(Table325[[#This Row],[50]:[64]])</f>
        <v>1272371</v>
      </c>
      <c r="P111" s="8">
        <f>SUM(Table325[[#This Row],[65]:[74]])</f>
        <v>640048</v>
      </c>
      <c r="Q111" s="8">
        <f>SUM(Table325[[#This Row],[75]:[84]])</f>
        <v>486664</v>
      </c>
      <c r="R111" s="9">
        <f>SUM(Table325[[#This Row],[5]:[9]])</f>
        <v>393142</v>
      </c>
      <c r="S111" s="8">
        <f>SUM(Table325[[#This Row],[10]:[14]])</f>
        <v>409341</v>
      </c>
      <c r="T111" s="8">
        <f>SUM(Table325[[#This Row],[15]:[19]])</f>
        <v>375750</v>
      </c>
      <c r="U111" s="8">
        <f>SUM(Table325[[#This Row],[20]:[24]])</f>
        <v>332427</v>
      </c>
      <c r="V111" s="8">
        <f>SUM(Table325[[#This Row],[25]:[29]])</f>
        <v>394791</v>
      </c>
      <c r="W111" s="8">
        <f>SUM(Table325[[#This Row],[30]:[34]])</f>
        <v>440088</v>
      </c>
      <c r="X111" s="8">
        <f>SUM(Table325[[#This Row],[35]:[39]])</f>
        <v>455551</v>
      </c>
      <c r="Y111" s="8">
        <f>SUM(Table325[[#This Row],[40]:[44]])</f>
        <v>437694</v>
      </c>
      <c r="Z111" s="8">
        <f>SUM(Table325[[#This Row],[45]:[49]])</f>
        <v>400884</v>
      </c>
      <c r="AA111" s="8">
        <f>SUM(Table325[[#This Row],[50]:[54]])</f>
        <v>426083</v>
      </c>
      <c r="AB111" s="8">
        <f>SUM(Table325[[#This Row],[55]:[59]])</f>
        <v>440863</v>
      </c>
      <c r="AC111" s="8">
        <f>SUM(Table325[[#This Row],[60]:[64]])</f>
        <v>405425</v>
      </c>
      <c r="AD111" s="8">
        <f>SUM(Table325[[#This Row],[65]:[69]])</f>
        <v>339226</v>
      </c>
      <c r="AE111" s="8">
        <f>SUM(Table325[[#This Row],[70]:[74]])</f>
        <v>300822</v>
      </c>
      <c r="AF111" s="8">
        <f>SUM(Table325[[#This Row],[75]:[79]])</f>
        <v>299060</v>
      </c>
      <c r="AG111" s="8">
        <f>SUM(Table325[[#This Row],[80]:[84]])</f>
        <v>187604</v>
      </c>
      <c r="AH111" s="8">
        <f>SUM(Table325[[#This Row],[85]:[89]])</f>
        <v>118087</v>
      </c>
      <c r="AI111" s="8">
        <f>Table325[[#This Row],[90]]</f>
        <v>67912</v>
      </c>
      <c r="AJ111" s="9">
        <v>64450</v>
      </c>
      <c r="AK111" s="8">
        <v>67171</v>
      </c>
      <c r="AL111" s="8">
        <v>72379</v>
      </c>
      <c r="AM111" s="8">
        <v>72299</v>
      </c>
      <c r="AN111" s="8">
        <v>75257</v>
      </c>
      <c r="AO111" s="8">
        <v>76517</v>
      </c>
      <c r="AP111" s="8">
        <v>77674</v>
      </c>
      <c r="AQ111" s="8">
        <v>78681</v>
      </c>
      <c r="AR111" s="8">
        <v>80831</v>
      </c>
      <c r="AS111" s="8">
        <v>79439</v>
      </c>
      <c r="AT111" s="8">
        <v>80134</v>
      </c>
      <c r="AU111" s="8">
        <v>81497</v>
      </c>
      <c r="AV111" s="8">
        <v>83252</v>
      </c>
      <c r="AW111" s="8">
        <v>82771</v>
      </c>
      <c r="AX111" s="8">
        <v>81687</v>
      </c>
      <c r="AY111" s="8">
        <v>80899</v>
      </c>
      <c r="AZ111" s="8">
        <v>81221</v>
      </c>
      <c r="BA111" s="8">
        <v>77867</v>
      </c>
      <c r="BB111" s="8">
        <v>73767</v>
      </c>
      <c r="BC111" s="8">
        <v>61996</v>
      </c>
      <c r="BD111" s="8">
        <v>59705</v>
      </c>
      <c r="BE111" s="8">
        <v>60244</v>
      </c>
      <c r="BF111" s="8">
        <v>67028</v>
      </c>
      <c r="BG111" s="8">
        <v>71280</v>
      </c>
      <c r="BH111" s="8">
        <v>74170</v>
      </c>
      <c r="BI111" s="8">
        <v>76837</v>
      </c>
      <c r="BJ111" s="8">
        <v>78588</v>
      </c>
      <c r="BK111" s="8">
        <v>79065</v>
      </c>
      <c r="BL111" s="8">
        <v>79242</v>
      </c>
      <c r="BM111" s="8">
        <v>81059</v>
      </c>
      <c r="BN111" s="8">
        <v>84751</v>
      </c>
      <c r="BO111" s="8">
        <v>85315</v>
      </c>
      <c r="BP111" s="8">
        <v>88487</v>
      </c>
      <c r="BQ111" s="8">
        <v>90557</v>
      </c>
      <c r="BR111" s="8">
        <v>90978</v>
      </c>
      <c r="BS111" s="8">
        <v>91597</v>
      </c>
      <c r="BT111" s="8">
        <v>92936</v>
      </c>
      <c r="BU111" s="8">
        <v>91081</v>
      </c>
      <c r="BV111" s="8">
        <v>90671</v>
      </c>
      <c r="BW111" s="8">
        <v>89266</v>
      </c>
      <c r="BX111" s="8">
        <v>87226</v>
      </c>
      <c r="BY111" s="8">
        <v>86691</v>
      </c>
      <c r="BZ111" s="8">
        <v>87246</v>
      </c>
      <c r="CA111" s="8">
        <v>88430</v>
      </c>
      <c r="CB111" s="8">
        <v>88101</v>
      </c>
      <c r="CC111" s="8">
        <v>85283</v>
      </c>
      <c r="CD111" s="8">
        <v>78842</v>
      </c>
      <c r="CE111" s="8">
        <v>77551</v>
      </c>
      <c r="CF111" s="8">
        <v>78917</v>
      </c>
      <c r="CG111" s="8">
        <v>80291</v>
      </c>
      <c r="CH111" s="8">
        <v>81397</v>
      </c>
      <c r="CI111" s="8">
        <v>83768</v>
      </c>
      <c r="CJ111" s="8">
        <v>86216</v>
      </c>
      <c r="CK111" s="8">
        <v>88777</v>
      </c>
      <c r="CL111" s="8">
        <v>85925</v>
      </c>
      <c r="CM111" s="8">
        <v>88154</v>
      </c>
      <c r="CN111" s="8">
        <v>87729</v>
      </c>
      <c r="CO111" s="8">
        <v>88666</v>
      </c>
      <c r="CP111" s="8">
        <v>88567</v>
      </c>
      <c r="CQ111" s="8">
        <v>87747</v>
      </c>
      <c r="CR111" s="8">
        <v>86429</v>
      </c>
      <c r="CS111" s="8">
        <v>83799</v>
      </c>
      <c r="CT111" s="8">
        <v>81676</v>
      </c>
      <c r="CU111" s="8">
        <v>78950</v>
      </c>
      <c r="CV111" s="8">
        <v>74571</v>
      </c>
      <c r="CW111" s="8">
        <v>72967</v>
      </c>
      <c r="CX111" s="8">
        <v>70977</v>
      </c>
      <c r="CY111" s="8">
        <v>67832</v>
      </c>
      <c r="CZ111" s="8">
        <v>65231</v>
      </c>
      <c r="DA111" s="8">
        <v>62219</v>
      </c>
      <c r="DB111" s="8">
        <v>62541</v>
      </c>
      <c r="DC111" s="8">
        <v>60938</v>
      </c>
      <c r="DD111" s="8">
        <v>58872</v>
      </c>
      <c r="DE111" s="8">
        <v>58905</v>
      </c>
      <c r="DF111" s="8">
        <v>59566</v>
      </c>
      <c r="DG111" s="8">
        <v>60973</v>
      </c>
      <c r="DH111" s="8">
        <v>64846</v>
      </c>
      <c r="DI111" s="8">
        <v>71311</v>
      </c>
      <c r="DJ111" s="8">
        <v>52598</v>
      </c>
      <c r="DK111" s="8">
        <v>49332</v>
      </c>
      <c r="DL111" s="8">
        <v>47530</v>
      </c>
      <c r="DM111" s="8">
        <v>42641</v>
      </c>
      <c r="DN111" s="8">
        <v>36446</v>
      </c>
      <c r="DO111" s="8">
        <v>30297</v>
      </c>
      <c r="DP111" s="8">
        <v>30690</v>
      </c>
      <c r="DQ111" s="8">
        <v>29184</v>
      </c>
      <c r="DR111" s="8">
        <v>26815</v>
      </c>
      <c r="DS111" s="8">
        <v>23718</v>
      </c>
      <c r="DT111" s="8">
        <v>20577</v>
      </c>
      <c r="DU111" s="8">
        <v>17793</v>
      </c>
      <c r="DV111" s="8">
        <v>67912</v>
      </c>
      <c r="DW111" s="8">
        <f t="shared" si="4"/>
        <v>4028657</v>
      </c>
      <c r="DX111" s="8">
        <f t="shared" si="5"/>
        <v>468190</v>
      </c>
      <c r="DY111" s="8">
        <f t="shared" si="6"/>
        <v>2129008</v>
      </c>
      <c r="DZ111" s="8">
        <f t="shared" si="7"/>
        <v>1272371</v>
      </c>
    </row>
    <row r="112" spans="1:130" x14ac:dyDescent="0.2">
      <c r="A112" t="s">
        <v>343</v>
      </c>
      <c r="B112" t="s">
        <v>346</v>
      </c>
      <c r="C112" t="s">
        <v>347</v>
      </c>
      <c r="D112" s="8">
        <f>SUM(Table325[[#This Row],[0]:[90]])</f>
        <v>5063164</v>
      </c>
      <c r="E112" s="9">
        <f>SUM(Table325[[#This Row],[0]:[15]])</f>
        <v>911354</v>
      </c>
      <c r="F112" s="8">
        <f>SUM(Table325[[#This Row],[16]:[64]])</f>
        <v>3146117</v>
      </c>
      <c r="G112" s="8">
        <f>SUM(Table325[[#This Row],[65]:[90]])</f>
        <v>1005693</v>
      </c>
      <c r="H112" s="8">
        <f>SUM(Table325[[#This Row],[85]:[90]])</f>
        <v>128625</v>
      </c>
      <c r="I112" s="9">
        <f>SUM(Table325[[#This Row],[0]:[17]])</f>
        <v>1032130</v>
      </c>
      <c r="J112" s="8">
        <f>SUM(Table325[[#This Row],[18]:[64]])</f>
        <v>3025341</v>
      </c>
      <c r="K112" s="9">
        <f>SUM(Table325[[#This Row],[0]:[4]])</f>
        <v>253444</v>
      </c>
      <c r="L112" s="8">
        <f>SUM(Table325[[#This Row],[5]:[15]])</f>
        <v>657910</v>
      </c>
      <c r="M112" s="8">
        <f>SUM(Table325[[#This Row],[16]:[24]])</f>
        <v>555899</v>
      </c>
      <c r="N112" s="8">
        <f>SUM(Table325[[#This Row],[25]:[49]])</f>
        <v>1590809</v>
      </c>
      <c r="O112" s="8">
        <f>SUM(Table325[[#This Row],[50]:[64]])</f>
        <v>999409</v>
      </c>
      <c r="P112" s="8">
        <f>SUM(Table325[[#This Row],[65]:[74]])</f>
        <v>507828</v>
      </c>
      <c r="Q112" s="8">
        <f>SUM(Table325[[#This Row],[75]:[84]])</f>
        <v>369240</v>
      </c>
      <c r="R112" s="9">
        <f>SUM(Table325[[#This Row],[5]:[9]])</f>
        <v>289560</v>
      </c>
      <c r="S112" s="8">
        <f>SUM(Table325[[#This Row],[10]:[14]])</f>
        <v>307400</v>
      </c>
      <c r="T112" s="8">
        <f>SUM(Table325[[#This Row],[15]:[19]])</f>
        <v>308230</v>
      </c>
      <c r="U112" s="8">
        <f>SUM(Table325[[#This Row],[20]:[24]])</f>
        <v>308619</v>
      </c>
      <c r="V112" s="8">
        <f>SUM(Table325[[#This Row],[25]:[29]])</f>
        <v>303489</v>
      </c>
      <c r="W112" s="8">
        <f>SUM(Table325[[#This Row],[30]:[34]])</f>
        <v>338755</v>
      </c>
      <c r="X112" s="8">
        <f>SUM(Table325[[#This Row],[35]:[39]])</f>
        <v>337954</v>
      </c>
      <c r="Y112" s="8">
        <f>SUM(Table325[[#This Row],[40]:[44]])</f>
        <v>321124</v>
      </c>
      <c r="Z112" s="8">
        <f>SUM(Table325[[#This Row],[45]:[49]])</f>
        <v>289487</v>
      </c>
      <c r="AA112" s="8">
        <f>SUM(Table325[[#This Row],[50]:[54]])</f>
        <v>328421</v>
      </c>
      <c r="AB112" s="8">
        <f>SUM(Table325[[#This Row],[55]:[59]])</f>
        <v>347886</v>
      </c>
      <c r="AC112" s="8">
        <f>SUM(Table325[[#This Row],[60]:[64]])</f>
        <v>323102</v>
      </c>
      <c r="AD112" s="8">
        <f>SUM(Table325[[#This Row],[65]:[69]])</f>
        <v>268327</v>
      </c>
      <c r="AE112" s="8">
        <f>SUM(Table325[[#This Row],[70]:[74]])</f>
        <v>239501</v>
      </c>
      <c r="AF112" s="8">
        <f>SUM(Table325[[#This Row],[75]:[79]])</f>
        <v>227029</v>
      </c>
      <c r="AG112" s="8">
        <f>SUM(Table325[[#This Row],[80]:[84]])</f>
        <v>142211</v>
      </c>
      <c r="AH112" s="8">
        <f>SUM(Table325[[#This Row],[85]:[89]])</f>
        <v>83415</v>
      </c>
      <c r="AI112" s="8">
        <f>Table325[[#This Row],[90]]</f>
        <v>45210</v>
      </c>
      <c r="AJ112" s="9">
        <v>46372</v>
      </c>
      <c r="AK112" s="8">
        <v>48491</v>
      </c>
      <c r="AL112" s="8">
        <v>52004</v>
      </c>
      <c r="AM112" s="8">
        <v>52033</v>
      </c>
      <c r="AN112" s="8">
        <v>54544</v>
      </c>
      <c r="AO112" s="8">
        <v>55484</v>
      </c>
      <c r="AP112" s="8">
        <v>56783</v>
      </c>
      <c r="AQ112" s="8">
        <v>57931</v>
      </c>
      <c r="AR112" s="8">
        <v>59720</v>
      </c>
      <c r="AS112" s="8">
        <v>59642</v>
      </c>
      <c r="AT112" s="8">
        <v>59650</v>
      </c>
      <c r="AU112" s="8">
        <v>60889</v>
      </c>
      <c r="AV112" s="8">
        <v>62617</v>
      </c>
      <c r="AW112" s="8">
        <v>62865</v>
      </c>
      <c r="AX112" s="8">
        <v>61379</v>
      </c>
      <c r="AY112" s="8">
        <v>60950</v>
      </c>
      <c r="AZ112" s="8">
        <v>61832</v>
      </c>
      <c r="BA112" s="8">
        <v>58944</v>
      </c>
      <c r="BB112" s="8">
        <v>59678</v>
      </c>
      <c r="BC112" s="8">
        <v>66826</v>
      </c>
      <c r="BD112" s="8">
        <v>67945</v>
      </c>
      <c r="BE112" s="8">
        <v>65033</v>
      </c>
      <c r="BF112" s="8">
        <v>61418</v>
      </c>
      <c r="BG112" s="8">
        <v>57578</v>
      </c>
      <c r="BH112" s="8">
        <v>56645</v>
      </c>
      <c r="BI112" s="8">
        <v>58515</v>
      </c>
      <c r="BJ112" s="8">
        <v>59017</v>
      </c>
      <c r="BK112" s="8">
        <v>61521</v>
      </c>
      <c r="BL112" s="8">
        <v>61318</v>
      </c>
      <c r="BM112" s="8">
        <v>63118</v>
      </c>
      <c r="BN112" s="8">
        <v>65439</v>
      </c>
      <c r="BO112" s="8">
        <v>66006</v>
      </c>
      <c r="BP112" s="8">
        <v>68295</v>
      </c>
      <c r="BQ112" s="8">
        <v>69602</v>
      </c>
      <c r="BR112" s="8">
        <v>69413</v>
      </c>
      <c r="BS112" s="8">
        <v>68043</v>
      </c>
      <c r="BT112" s="8">
        <v>69072</v>
      </c>
      <c r="BU112" s="8">
        <v>67377</v>
      </c>
      <c r="BV112" s="8">
        <v>66734</v>
      </c>
      <c r="BW112" s="8">
        <v>66728</v>
      </c>
      <c r="BX112" s="8">
        <v>64407</v>
      </c>
      <c r="BY112" s="8">
        <v>64387</v>
      </c>
      <c r="BZ112" s="8">
        <v>63318</v>
      </c>
      <c r="CA112" s="8">
        <v>64438</v>
      </c>
      <c r="CB112" s="8">
        <v>64574</v>
      </c>
      <c r="CC112" s="8">
        <v>60987</v>
      </c>
      <c r="CD112" s="8">
        <v>56541</v>
      </c>
      <c r="CE112" s="8">
        <v>55681</v>
      </c>
      <c r="CF112" s="8">
        <v>57361</v>
      </c>
      <c r="CG112" s="8">
        <v>58917</v>
      </c>
      <c r="CH112" s="8">
        <v>60554</v>
      </c>
      <c r="CI112" s="8">
        <v>63492</v>
      </c>
      <c r="CJ112" s="8">
        <v>66963</v>
      </c>
      <c r="CK112" s="8">
        <v>70346</v>
      </c>
      <c r="CL112" s="8">
        <v>67066</v>
      </c>
      <c r="CM112" s="8">
        <v>70277</v>
      </c>
      <c r="CN112" s="8">
        <v>69483</v>
      </c>
      <c r="CO112" s="8">
        <v>69569</v>
      </c>
      <c r="CP112" s="8">
        <v>69067</v>
      </c>
      <c r="CQ112" s="8">
        <v>69490</v>
      </c>
      <c r="CR112" s="8">
        <v>68201</v>
      </c>
      <c r="CS112" s="8">
        <v>67255</v>
      </c>
      <c r="CT112" s="8">
        <v>64977</v>
      </c>
      <c r="CU112" s="8">
        <v>62839</v>
      </c>
      <c r="CV112" s="8">
        <v>59830</v>
      </c>
      <c r="CW112" s="8">
        <v>58121</v>
      </c>
      <c r="CX112" s="8">
        <v>56279</v>
      </c>
      <c r="CY112" s="8">
        <v>53296</v>
      </c>
      <c r="CZ112" s="8">
        <v>51569</v>
      </c>
      <c r="DA112" s="8">
        <v>49062</v>
      </c>
      <c r="DB112" s="8">
        <v>49718</v>
      </c>
      <c r="DC112" s="8">
        <v>48283</v>
      </c>
      <c r="DD112" s="8">
        <v>47310</v>
      </c>
      <c r="DE112" s="8">
        <v>46771</v>
      </c>
      <c r="DF112" s="8">
        <v>47419</v>
      </c>
      <c r="DG112" s="8">
        <v>47788</v>
      </c>
      <c r="DH112" s="8">
        <v>49853</v>
      </c>
      <c r="DI112" s="8">
        <v>52417</v>
      </c>
      <c r="DJ112" s="8">
        <v>39191</v>
      </c>
      <c r="DK112" s="8">
        <v>37780</v>
      </c>
      <c r="DL112" s="8">
        <v>36915</v>
      </c>
      <c r="DM112" s="8">
        <v>32359</v>
      </c>
      <c r="DN112" s="8">
        <v>27198</v>
      </c>
      <c r="DO112" s="8">
        <v>23276</v>
      </c>
      <c r="DP112" s="8">
        <v>22463</v>
      </c>
      <c r="DQ112" s="8">
        <v>21245</v>
      </c>
      <c r="DR112" s="8">
        <v>19164</v>
      </c>
      <c r="DS112" s="8">
        <v>16530</v>
      </c>
      <c r="DT112" s="8">
        <v>14214</v>
      </c>
      <c r="DU112" s="8">
        <v>12262</v>
      </c>
      <c r="DV112" s="8">
        <v>45210</v>
      </c>
      <c r="DW112" s="8">
        <f t="shared" si="4"/>
        <v>3146117</v>
      </c>
      <c r="DX112" s="8">
        <f t="shared" si="5"/>
        <v>435123</v>
      </c>
      <c r="DY112" s="8">
        <f t="shared" si="6"/>
        <v>1590809</v>
      </c>
      <c r="DZ112" s="8">
        <f t="shared" si="7"/>
        <v>999409</v>
      </c>
    </row>
    <row r="113" spans="1:130" x14ac:dyDescent="0.2">
      <c r="A113" t="s">
        <v>343</v>
      </c>
      <c r="B113" t="s">
        <v>348</v>
      </c>
      <c r="C113" t="s">
        <v>349</v>
      </c>
      <c r="D113" s="8">
        <f>SUM(Table325[[#This Row],[0]:[90]])</f>
        <v>9089736</v>
      </c>
      <c r="E113" s="9">
        <f>SUM(Table325[[#This Row],[0]:[15]])</f>
        <v>1698384</v>
      </c>
      <c r="F113" s="8">
        <f>SUM(Table325[[#This Row],[16]:[64]])</f>
        <v>6275855</v>
      </c>
      <c r="G113" s="8">
        <f>SUM(Table325[[#This Row],[65]:[90]])</f>
        <v>1115497</v>
      </c>
      <c r="H113" s="8">
        <f>SUM(Table325[[#This Row],[85]:[90]])</f>
        <v>147556</v>
      </c>
      <c r="I113" s="9">
        <f>SUM(Table325[[#This Row],[0]:[17]])</f>
        <v>1916086</v>
      </c>
      <c r="J113" s="8">
        <f>SUM(Table325[[#This Row],[18]:[64]])</f>
        <v>6058153</v>
      </c>
      <c r="K113" s="9">
        <f>SUM(Table325[[#This Row],[0]:[4]])</f>
        <v>527257</v>
      </c>
      <c r="L113" s="8">
        <f>SUM(Table325[[#This Row],[5]:[15]])</f>
        <v>1171127</v>
      </c>
      <c r="M113" s="8">
        <f>SUM(Table325[[#This Row],[16]:[24]])</f>
        <v>1064837</v>
      </c>
      <c r="N113" s="8">
        <f>SUM(Table325[[#This Row],[25]:[49]])</f>
        <v>3674915</v>
      </c>
      <c r="O113" s="8">
        <f>SUM(Table325[[#This Row],[50]:[64]])</f>
        <v>1536103</v>
      </c>
      <c r="P113" s="8">
        <f>SUM(Table325[[#This Row],[65]:[74]])</f>
        <v>602152</v>
      </c>
      <c r="Q113" s="8">
        <f>SUM(Table325[[#This Row],[75]:[84]])</f>
        <v>365789</v>
      </c>
      <c r="R113" s="9">
        <f>SUM(Table325[[#This Row],[5]:[9]])</f>
        <v>527236</v>
      </c>
      <c r="S113" s="8">
        <f>SUM(Table325[[#This Row],[10]:[14]])</f>
        <v>535359</v>
      </c>
      <c r="T113" s="8">
        <f>SUM(Table325[[#This Row],[15]:[19]])</f>
        <v>533332</v>
      </c>
      <c r="U113" s="8">
        <f>SUM(Table325[[#This Row],[20]:[24]])</f>
        <v>640037</v>
      </c>
      <c r="V113" s="8">
        <f>SUM(Table325[[#This Row],[25]:[29]])</f>
        <v>868570</v>
      </c>
      <c r="W113" s="8">
        <f>SUM(Table325[[#This Row],[30]:[34]])</f>
        <v>808386</v>
      </c>
      <c r="X113" s="8">
        <f>SUM(Table325[[#This Row],[35]:[39]])</f>
        <v>728986</v>
      </c>
      <c r="Y113" s="8">
        <f>SUM(Table325[[#This Row],[40]:[44]])</f>
        <v>669704</v>
      </c>
      <c r="Z113" s="8">
        <f>SUM(Table325[[#This Row],[45]:[49]])</f>
        <v>599269</v>
      </c>
      <c r="AA113" s="8">
        <f>SUM(Table325[[#This Row],[50]:[54]])</f>
        <v>559092</v>
      </c>
      <c r="AB113" s="8">
        <f>SUM(Table325[[#This Row],[55]:[59]])</f>
        <v>528426</v>
      </c>
      <c r="AC113" s="8">
        <f>SUM(Table325[[#This Row],[60]:[64]])</f>
        <v>448585</v>
      </c>
      <c r="AD113" s="8">
        <f>SUM(Table325[[#This Row],[65]:[69]])</f>
        <v>339081</v>
      </c>
      <c r="AE113" s="8">
        <f>SUM(Table325[[#This Row],[70]:[74]])</f>
        <v>263071</v>
      </c>
      <c r="AF113" s="8">
        <f>SUM(Table325[[#This Row],[75]:[79]])</f>
        <v>221986</v>
      </c>
      <c r="AG113" s="8">
        <f>SUM(Table325[[#This Row],[80]:[84]])</f>
        <v>143803</v>
      </c>
      <c r="AH113" s="8">
        <f>SUM(Table325[[#This Row],[85]:[89]])</f>
        <v>93258</v>
      </c>
      <c r="AI113" s="8">
        <f>Table325[[#This Row],[90]]</f>
        <v>54298</v>
      </c>
      <c r="AJ113" s="9">
        <v>105682</v>
      </c>
      <c r="AK113" s="8">
        <v>105105</v>
      </c>
      <c r="AL113" s="8">
        <v>108655</v>
      </c>
      <c r="AM113" s="8">
        <v>103252</v>
      </c>
      <c r="AN113" s="8">
        <v>104563</v>
      </c>
      <c r="AO113" s="8">
        <v>103952</v>
      </c>
      <c r="AP113" s="8">
        <v>104028</v>
      </c>
      <c r="AQ113" s="8">
        <v>106090</v>
      </c>
      <c r="AR113" s="8">
        <v>107616</v>
      </c>
      <c r="AS113" s="8">
        <v>105550</v>
      </c>
      <c r="AT113" s="8">
        <v>104417</v>
      </c>
      <c r="AU113" s="8">
        <v>106196</v>
      </c>
      <c r="AV113" s="8">
        <v>108248</v>
      </c>
      <c r="AW113" s="8">
        <v>108661</v>
      </c>
      <c r="AX113" s="8">
        <v>107837</v>
      </c>
      <c r="AY113" s="8">
        <v>108532</v>
      </c>
      <c r="AZ113" s="8">
        <v>109960</v>
      </c>
      <c r="BA113" s="8">
        <v>107742</v>
      </c>
      <c r="BB113" s="8">
        <v>105810</v>
      </c>
      <c r="BC113" s="8">
        <v>101288</v>
      </c>
      <c r="BD113" s="8">
        <v>104417</v>
      </c>
      <c r="BE113" s="8">
        <v>111841</v>
      </c>
      <c r="BF113" s="8">
        <v>124653</v>
      </c>
      <c r="BG113" s="8">
        <v>142100</v>
      </c>
      <c r="BH113" s="8">
        <v>157026</v>
      </c>
      <c r="BI113" s="8">
        <v>168066</v>
      </c>
      <c r="BJ113" s="8">
        <v>174779</v>
      </c>
      <c r="BK113" s="8">
        <v>177736</v>
      </c>
      <c r="BL113" s="8">
        <v>175401</v>
      </c>
      <c r="BM113" s="8">
        <v>172588</v>
      </c>
      <c r="BN113" s="8">
        <v>169601</v>
      </c>
      <c r="BO113" s="8">
        <v>163881</v>
      </c>
      <c r="BP113" s="8">
        <v>161561</v>
      </c>
      <c r="BQ113" s="8">
        <v>157256</v>
      </c>
      <c r="BR113" s="8">
        <v>156087</v>
      </c>
      <c r="BS113" s="8">
        <v>152546</v>
      </c>
      <c r="BT113" s="8">
        <v>149709</v>
      </c>
      <c r="BU113" s="8">
        <v>144369</v>
      </c>
      <c r="BV113" s="8">
        <v>142218</v>
      </c>
      <c r="BW113" s="8">
        <v>140144</v>
      </c>
      <c r="BX113" s="8">
        <v>135242</v>
      </c>
      <c r="BY113" s="8">
        <v>134555</v>
      </c>
      <c r="BZ113" s="8">
        <v>133093</v>
      </c>
      <c r="CA113" s="8">
        <v>133777</v>
      </c>
      <c r="CB113" s="8">
        <v>133037</v>
      </c>
      <c r="CC113" s="8">
        <v>127459</v>
      </c>
      <c r="CD113" s="8">
        <v>120966</v>
      </c>
      <c r="CE113" s="8">
        <v>117833</v>
      </c>
      <c r="CF113" s="8">
        <v>116600</v>
      </c>
      <c r="CG113" s="8">
        <v>116411</v>
      </c>
      <c r="CH113" s="8">
        <v>112845</v>
      </c>
      <c r="CI113" s="8">
        <v>111978</v>
      </c>
      <c r="CJ113" s="8">
        <v>111122</v>
      </c>
      <c r="CK113" s="8">
        <v>112036</v>
      </c>
      <c r="CL113" s="8">
        <v>111111</v>
      </c>
      <c r="CM113" s="8">
        <v>109647</v>
      </c>
      <c r="CN113" s="8">
        <v>108394</v>
      </c>
      <c r="CO113" s="8">
        <v>105028</v>
      </c>
      <c r="CP113" s="8">
        <v>104216</v>
      </c>
      <c r="CQ113" s="8">
        <v>101141</v>
      </c>
      <c r="CR113" s="8">
        <v>98300</v>
      </c>
      <c r="CS113" s="8">
        <v>94342</v>
      </c>
      <c r="CT113" s="8">
        <v>89178</v>
      </c>
      <c r="CU113" s="8">
        <v>84777</v>
      </c>
      <c r="CV113" s="8">
        <v>81988</v>
      </c>
      <c r="CW113" s="8">
        <v>76135</v>
      </c>
      <c r="CX113" s="8">
        <v>71487</v>
      </c>
      <c r="CY113" s="8">
        <v>67283</v>
      </c>
      <c r="CZ113" s="8">
        <v>63982</v>
      </c>
      <c r="DA113" s="8">
        <v>60194</v>
      </c>
      <c r="DB113" s="8">
        <v>57037</v>
      </c>
      <c r="DC113" s="8">
        <v>54287</v>
      </c>
      <c r="DD113" s="8">
        <v>51971</v>
      </c>
      <c r="DE113" s="8">
        <v>50650</v>
      </c>
      <c r="DF113" s="8">
        <v>49126</v>
      </c>
      <c r="DG113" s="8">
        <v>48084</v>
      </c>
      <c r="DH113" s="8">
        <v>48500</v>
      </c>
      <c r="DI113" s="8">
        <v>49957</v>
      </c>
      <c r="DJ113" s="8">
        <v>39632</v>
      </c>
      <c r="DK113" s="8">
        <v>35813</v>
      </c>
      <c r="DL113" s="8">
        <v>34567</v>
      </c>
      <c r="DM113" s="8">
        <v>31764</v>
      </c>
      <c r="DN113" s="8">
        <v>28050</v>
      </c>
      <c r="DO113" s="8">
        <v>24406</v>
      </c>
      <c r="DP113" s="8">
        <v>25016</v>
      </c>
      <c r="DQ113" s="8">
        <v>23162</v>
      </c>
      <c r="DR113" s="8">
        <v>21276</v>
      </c>
      <c r="DS113" s="8">
        <v>18555</v>
      </c>
      <c r="DT113" s="8">
        <v>16217</v>
      </c>
      <c r="DU113" s="8">
        <v>14048</v>
      </c>
      <c r="DV113" s="8">
        <v>54298</v>
      </c>
      <c r="DW113" s="8">
        <f t="shared" si="4"/>
        <v>6275855</v>
      </c>
      <c r="DX113" s="8">
        <f t="shared" si="5"/>
        <v>847135</v>
      </c>
      <c r="DY113" s="8">
        <f t="shared" si="6"/>
        <v>3674915</v>
      </c>
      <c r="DZ113" s="8">
        <f t="shared" si="7"/>
        <v>1536103</v>
      </c>
    </row>
    <row r="114" spans="1:130" x14ac:dyDescent="0.2">
      <c r="A114" t="s">
        <v>343</v>
      </c>
      <c r="B114" t="s">
        <v>350</v>
      </c>
      <c r="C114" t="s">
        <v>351</v>
      </c>
      <c r="D114" s="8">
        <f>SUM(Table325[[#This Row],[0]:[90]])</f>
        <v>2760678</v>
      </c>
      <c r="E114" s="9">
        <f>SUM(Table325[[#This Row],[0]:[15]])</f>
        <v>478725</v>
      </c>
      <c r="F114" s="8">
        <f>SUM(Table325[[#This Row],[16]:[64]])</f>
        <v>1706169</v>
      </c>
      <c r="G114" s="8">
        <f>SUM(Table325[[#This Row],[65]:[90]])</f>
        <v>575784</v>
      </c>
      <c r="H114" s="8">
        <f>SUM(Table325[[#This Row],[85]:[90]])</f>
        <v>71633</v>
      </c>
      <c r="I114" s="9">
        <f>SUM(Table325[[#This Row],[0]:[17]])</f>
        <v>542710</v>
      </c>
      <c r="J114" s="8">
        <f>SUM(Table325[[#This Row],[18]:[64]])</f>
        <v>1642184</v>
      </c>
      <c r="K114" s="9">
        <f>SUM(Table325[[#This Row],[0]:[4]])</f>
        <v>133333</v>
      </c>
      <c r="L114" s="8">
        <f>SUM(Table325[[#This Row],[5]:[15]])</f>
        <v>345392</v>
      </c>
      <c r="M114" s="8">
        <f>SUM(Table325[[#This Row],[16]:[24]])</f>
        <v>306894</v>
      </c>
      <c r="N114" s="8">
        <f>SUM(Table325[[#This Row],[25]:[49]])</f>
        <v>853084</v>
      </c>
      <c r="O114" s="8">
        <f>SUM(Table325[[#This Row],[50]:[64]])</f>
        <v>546191</v>
      </c>
      <c r="P114" s="8">
        <f>SUM(Table325[[#This Row],[65]:[74]])</f>
        <v>303004</v>
      </c>
      <c r="Q114" s="8">
        <f>SUM(Table325[[#This Row],[75]:[84]])</f>
        <v>201147</v>
      </c>
      <c r="R114" s="9">
        <f>SUM(Table325[[#This Row],[5]:[9]])</f>
        <v>151832</v>
      </c>
      <c r="S114" s="8">
        <f>SUM(Table325[[#This Row],[10]:[14]])</f>
        <v>161940</v>
      </c>
      <c r="T114" s="8">
        <f>SUM(Table325[[#This Row],[15]:[19]])</f>
        <v>164366</v>
      </c>
      <c r="U114" s="8">
        <f>SUM(Table325[[#This Row],[20]:[24]])</f>
        <v>174148</v>
      </c>
      <c r="V114" s="8">
        <f>SUM(Table325[[#This Row],[25]:[29]])</f>
        <v>168867</v>
      </c>
      <c r="W114" s="8">
        <f>SUM(Table325[[#This Row],[30]:[34]])</f>
        <v>181347</v>
      </c>
      <c r="X114" s="8">
        <f>SUM(Table325[[#This Row],[35]:[39]])</f>
        <v>182010</v>
      </c>
      <c r="Y114" s="8">
        <f>SUM(Table325[[#This Row],[40]:[44]])</f>
        <v>170158</v>
      </c>
      <c r="Z114" s="8">
        <f>SUM(Table325[[#This Row],[45]:[49]])</f>
        <v>150702</v>
      </c>
      <c r="AA114" s="8">
        <f>SUM(Table325[[#This Row],[50]:[54]])</f>
        <v>171572</v>
      </c>
      <c r="AB114" s="8">
        <f>SUM(Table325[[#This Row],[55]:[59]])</f>
        <v>188502</v>
      </c>
      <c r="AC114" s="8">
        <f>SUM(Table325[[#This Row],[60]:[64]])</f>
        <v>186117</v>
      </c>
      <c r="AD114" s="8">
        <f>SUM(Table325[[#This Row],[65]:[69]])</f>
        <v>163602</v>
      </c>
      <c r="AE114" s="8">
        <f>SUM(Table325[[#This Row],[70]:[74]])</f>
        <v>139402</v>
      </c>
      <c r="AF114" s="8">
        <f>SUM(Table325[[#This Row],[75]:[79]])</f>
        <v>126171</v>
      </c>
      <c r="AG114" s="8">
        <f>SUM(Table325[[#This Row],[80]:[84]])</f>
        <v>74976</v>
      </c>
      <c r="AH114" s="8">
        <f>SUM(Table325[[#This Row],[85]:[89]])</f>
        <v>47142</v>
      </c>
      <c r="AI114" s="8">
        <f>Table325[[#This Row],[90]]</f>
        <v>24491</v>
      </c>
      <c r="AJ114" s="9">
        <v>25050</v>
      </c>
      <c r="AK114" s="8">
        <v>25791</v>
      </c>
      <c r="AL114" s="8">
        <v>27324</v>
      </c>
      <c r="AM114" s="8">
        <v>27213</v>
      </c>
      <c r="AN114" s="8">
        <v>27955</v>
      </c>
      <c r="AO114" s="8">
        <v>29149</v>
      </c>
      <c r="AP114" s="8">
        <v>29620</v>
      </c>
      <c r="AQ114" s="8">
        <v>30653</v>
      </c>
      <c r="AR114" s="8">
        <v>31423</v>
      </c>
      <c r="AS114" s="8">
        <v>30987</v>
      </c>
      <c r="AT114" s="8">
        <v>31457</v>
      </c>
      <c r="AU114" s="8">
        <v>32358</v>
      </c>
      <c r="AV114" s="8">
        <v>32775</v>
      </c>
      <c r="AW114" s="8">
        <v>32979</v>
      </c>
      <c r="AX114" s="8">
        <v>32371</v>
      </c>
      <c r="AY114" s="8">
        <v>31620</v>
      </c>
      <c r="AZ114" s="8">
        <v>32510</v>
      </c>
      <c r="BA114" s="8">
        <v>31475</v>
      </c>
      <c r="BB114" s="8">
        <v>32083</v>
      </c>
      <c r="BC114" s="8">
        <v>36678</v>
      </c>
      <c r="BD114" s="8">
        <v>37842</v>
      </c>
      <c r="BE114" s="8">
        <v>37975</v>
      </c>
      <c r="BF114" s="8">
        <v>34189</v>
      </c>
      <c r="BG114" s="8">
        <v>32290</v>
      </c>
      <c r="BH114" s="8">
        <v>31852</v>
      </c>
      <c r="BI114" s="8">
        <v>32520</v>
      </c>
      <c r="BJ114" s="8">
        <v>33187</v>
      </c>
      <c r="BK114" s="8">
        <v>34516</v>
      </c>
      <c r="BL114" s="8">
        <v>33849</v>
      </c>
      <c r="BM114" s="8">
        <v>34795</v>
      </c>
      <c r="BN114" s="8">
        <v>35286</v>
      </c>
      <c r="BO114" s="8">
        <v>35659</v>
      </c>
      <c r="BP114" s="8">
        <v>37038</v>
      </c>
      <c r="BQ114" s="8">
        <v>36990</v>
      </c>
      <c r="BR114" s="8">
        <v>36374</v>
      </c>
      <c r="BS114" s="8">
        <v>36116</v>
      </c>
      <c r="BT114" s="8">
        <v>36956</v>
      </c>
      <c r="BU114" s="8">
        <v>36464</v>
      </c>
      <c r="BV114" s="8">
        <v>36620</v>
      </c>
      <c r="BW114" s="8">
        <v>35854</v>
      </c>
      <c r="BX114" s="8">
        <v>34511</v>
      </c>
      <c r="BY114" s="8">
        <v>34080</v>
      </c>
      <c r="BZ114" s="8">
        <v>33630</v>
      </c>
      <c r="CA114" s="8">
        <v>33839</v>
      </c>
      <c r="CB114" s="8">
        <v>34098</v>
      </c>
      <c r="CC114" s="8">
        <v>32958</v>
      </c>
      <c r="CD114" s="8">
        <v>29398</v>
      </c>
      <c r="CE114" s="8">
        <v>28020</v>
      </c>
      <c r="CF114" s="8">
        <v>29870</v>
      </c>
      <c r="CG114" s="8">
        <v>30456</v>
      </c>
      <c r="CH114" s="8">
        <v>30789</v>
      </c>
      <c r="CI114" s="8">
        <v>32683</v>
      </c>
      <c r="CJ114" s="8">
        <v>35346</v>
      </c>
      <c r="CK114" s="8">
        <v>37313</v>
      </c>
      <c r="CL114" s="8">
        <v>35441</v>
      </c>
      <c r="CM114" s="8">
        <v>36228</v>
      </c>
      <c r="CN114" s="8">
        <v>37117</v>
      </c>
      <c r="CO114" s="8">
        <v>37882</v>
      </c>
      <c r="CP114" s="8">
        <v>38374</v>
      </c>
      <c r="CQ114" s="8">
        <v>38901</v>
      </c>
      <c r="CR114" s="8">
        <v>38431</v>
      </c>
      <c r="CS114" s="8">
        <v>38350</v>
      </c>
      <c r="CT114" s="8">
        <v>37977</v>
      </c>
      <c r="CU114" s="8">
        <v>36241</v>
      </c>
      <c r="CV114" s="8">
        <v>35118</v>
      </c>
      <c r="CW114" s="8">
        <v>35100</v>
      </c>
      <c r="CX114" s="8">
        <v>34368</v>
      </c>
      <c r="CY114" s="8">
        <v>32790</v>
      </c>
      <c r="CZ114" s="8">
        <v>31456</v>
      </c>
      <c r="DA114" s="8">
        <v>29888</v>
      </c>
      <c r="DB114" s="8">
        <v>29403</v>
      </c>
      <c r="DC114" s="8">
        <v>28779</v>
      </c>
      <c r="DD114" s="8">
        <v>27356</v>
      </c>
      <c r="DE114" s="8">
        <v>26974</v>
      </c>
      <c r="DF114" s="8">
        <v>26890</v>
      </c>
      <c r="DG114" s="8">
        <v>27031</v>
      </c>
      <c r="DH114" s="8">
        <v>27924</v>
      </c>
      <c r="DI114" s="8">
        <v>29633</v>
      </c>
      <c r="DJ114" s="8">
        <v>21486</v>
      </c>
      <c r="DK114" s="8">
        <v>20097</v>
      </c>
      <c r="DL114" s="8">
        <v>18870</v>
      </c>
      <c r="DM114" s="8">
        <v>16203</v>
      </c>
      <c r="DN114" s="8">
        <v>14435</v>
      </c>
      <c r="DO114" s="8">
        <v>12824</v>
      </c>
      <c r="DP114" s="8">
        <v>12644</v>
      </c>
      <c r="DQ114" s="8">
        <v>11779</v>
      </c>
      <c r="DR114" s="8">
        <v>10802</v>
      </c>
      <c r="DS114" s="8">
        <v>9621</v>
      </c>
      <c r="DT114" s="8">
        <v>7940</v>
      </c>
      <c r="DU114" s="8">
        <v>7000</v>
      </c>
      <c r="DV114" s="8">
        <v>24491</v>
      </c>
      <c r="DW114" s="8">
        <f t="shared" si="4"/>
        <v>1706169</v>
      </c>
      <c r="DX114" s="8">
        <f t="shared" si="5"/>
        <v>242909</v>
      </c>
      <c r="DY114" s="8">
        <f t="shared" si="6"/>
        <v>853084</v>
      </c>
      <c r="DZ114" s="8">
        <f t="shared" si="7"/>
        <v>546191</v>
      </c>
    </row>
    <row r="115" spans="1:130" x14ac:dyDescent="0.2">
      <c r="A115" t="s">
        <v>343</v>
      </c>
      <c r="B115" t="s">
        <v>352</v>
      </c>
      <c r="C115" t="s">
        <v>353</v>
      </c>
      <c r="D115" s="8">
        <f>SUM(Table325[[#This Row],[0]:[90]])</f>
        <v>7737414</v>
      </c>
      <c r="E115" s="9">
        <f>SUM(Table325[[#This Row],[0]:[15]])</f>
        <v>1440242</v>
      </c>
      <c r="F115" s="8">
        <f>SUM(Table325[[#This Row],[16]:[64]])</f>
        <v>4840994</v>
      </c>
      <c r="G115" s="8">
        <f>SUM(Table325[[#This Row],[65]:[90]])</f>
        <v>1456178</v>
      </c>
      <c r="H115" s="8">
        <f>SUM(Table325[[#This Row],[85]:[90]])</f>
        <v>184929</v>
      </c>
      <c r="I115" s="9">
        <f>SUM(Table325[[#This Row],[0]:[17]])</f>
        <v>1627558</v>
      </c>
      <c r="J115" s="8">
        <f>SUM(Table325[[#This Row],[18]:[64]])</f>
        <v>4653678</v>
      </c>
      <c r="K115" s="9">
        <f>SUM(Table325[[#This Row],[0]:[4]])</f>
        <v>409054</v>
      </c>
      <c r="L115" s="8">
        <f>SUM(Table325[[#This Row],[5]:[15]])</f>
        <v>1031188</v>
      </c>
      <c r="M115" s="8">
        <f>SUM(Table325[[#This Row],[16]:[24]])</f>
        <v>860349</v>
      </c>
      <c r="N115" s="8">
        <f>SUM(Table325[[#This Row],[25]:[49]])</f>
        <v>2500690</v>
      </c>
      <c r="O115" s="8">
        <f>SUM(Table325[[#This Row],[50]:[64]])</f>
        <v>1479955</v>
      </c>
      <c r="P115" s="8">
        <f>SUM(Table325[[#This Row],[65]:[74]])</f>
        <v>746948</v>
      </c>
      <c r="Q115" s="8">
        <f>SUM(Table325[[#This Row],[75]:[84]])</f>
        <v>524301</v>
      </c>
      <c r="R115" s="9">
        <f>SUM(Table325[[#This Row],[5]:[9]])</f>
        <v>456838</v>
      </c>
      <c r="S115" s="8">
        <f>SUM(Table325[[#This Row],[10]:[14]])</f>
        <v>479355</v>
      </c>
      <c r="T115" s="8">
        <f>SUM(Table325[[#This Row],[15]:[19]])</f>
        <v>473509</v>
      </c>
      <c r="U115" s="8">
        <f>SUM(Table325[[#This Row],[20]:[24]])</f>
        <v>481835</v>
      </c>
      <c r="V115" s="8">
        <f>SUM(Table325[[#This Row],[25]:[29]])</f>
        <v>504755</v>
      </c>
      <c r="W115" s="8">
        <f>SUM(Table325[[#This Row],[30]:[34]])</f>
        <v>533728</v>
      </c>
      <c r="X115" s="8">
        <f>SUM(Table325[[#This Row],[35]:[39]])</f>
        <v>531240</v>
      </c>
      <c r="Y115" s="8">
        <f>SUM(Table325[[#This Row],[40]:[44]])</f>
        <v>494207</v>
      </c>
      <c r="Z115" s="8">
        <f>SUM(Table325[[#This Row],[45]:[49]])</f>
        <v>436760</v>
      </c>
      <c r="AA115" s="8">
        <f>SUM(Table325[[#This Row],[50]:[54]])</f>
        <v>483970</v>
      </c>
      <c r="AB115" s="8">
        <f>SUM(Table325[[#This Row],[55]:[59]])</f>
        <v>511840</v>
      </c>
      <c r="AC115" s="8">
        <f>SUM(Table325[[#This Row],[60]:[64]])</f>
        <v>484145</v>
      </c>
      <c r="AD115" s="8">
        <f>SUM(Table325[[#This Row],[65]:[69]])</f>
        <v>399898</v>
      </c>
      <c r="AE115" s="8">
        <f>SUM(Table325[[#This Row],[70]:[74]])</f>
        <v>347050</v>
      </c>
      <c r="AF115" s="8">
        <f>SUM(Table325[[#This Row],[75]:[79]])</f>
        <v>322227</v>
      </c>
      <c r="AG115" s="8">
        <f>SUM(Table325[[#This Row],[80]:[84]])</f>
        <v>202074</v>
      </c>
      <c r="AH115" s="8">
        <f>SUM(Table325[[#This Row],[85]:[89]])</f>
        <v>122067</v>
      </c>
      <c r="AI115" s="8">
        <f>Table325[[#This Row],[90]]</f>
        <v>62862</v>
      </c>
      <c r="AJ115" s="9">
        <v>75445</v>
      </c>
      <c r="AK115" s="8">
        <v>78848</v>
      </c>
      <c r="AL115" s="8">
        <v>84289</v>
      </c>
      <c r="AM115" s="8">
        <v>83555</v>
      </c>
      <c r="AN115" s="8">
        <v>86917</v>
      </c>
      <c r="AO115" s="8">
        <v>88727</v>
      </c>
      <c r="AP115" s="8">
        <v>89141</v>
      </c>
      <c r="AQ115" s="8">
        <v>91666</v>
      </c>
      <c r="AR115" s="8">
        <v>94063</v>
      </c>
      <c r="AS115" s="8">
        <v>93241</v>
      </c>
      <c r="AT115" s="8">
        <v>93810</v>
      </c>
      <c r="AU115" s="8">
        <v>95641</v>
      </c>
      <c r="AV115" s="8">
        <v>97101</v>
      </c>
      <c r="AW115" s="8">
        <v>97217</v>
      </c>
      <c r="AX115" s="8">
        <v>95586</v>
      </c>
      <c r="AY115" s="8">
        <v>94995</v>
      </c>
      <c r="AZ115" s="8">
        <v>95533</v>
      </c>
      <c r="BA115" s="8">
        <v>91783</v>
      </c>
      <c r="BB115" s="8">
        <v>92747</v>
      </c>
      <c r="BC115" s="8">
        <v>98451</v>
      </c>
      <c r="BD115" s="8">
        <v>99417</v>
      </c>
      <c r="BE115" s="8">
        <v>97698</v>
      </c>
      <c r="BF115" s="8">
        <v>95690</v>
      </c>
      <c r="BG115" s="8">
        <v>93610</v>
      </c>
      <c r="BH115" s="8">
        <v>95420</v>
      </c>
      <c r="BI115" s="8">
        <v>99849</v>
      </c>
      <c r="BJ115" s="8">
        <v>100296</v>
      </c>
      <c r="BK115" s="8">
        <v>103147</v>
      </c>
      <c r="BL115" s="8">
        <v>99743</v>
      </c>
      <c r="BM115" s="8">
        <v>101720</v>
      </c>
      <c r="BN115" s="8">
        <v>103706</v>
      </c>
      <c r="BO115" s="8">
        <v>105064</v>
      </c>
      <c r="BP115" s="8">
        <v>107487</v>
      </c>
      <c r="BQ115" s="8">
        <v>109332</v>
      </c>
      <c r="BR115" s="8">
        <v>108139</v>
      </c>
      <c r="BS115" s="8">
        <v>107153</v>
      </c>
      <c r="BT115" s="8">
        <v>108996</v>
      </c>
      <c r="BU115" s="8">
        <v>104836</v>
      </c>
      <c r="BV115" s="8">
        <v>105387</v>
      </c>
      <c r="BW115" s="8">
        <v>104868</v>
      </c>
      <c r="BX115" s="8">
        <v>100514</v>
      </c>
      <c r="BY115" s="8">
        <v>99922</v>
      </c>
      <c r="BZ115" s="8">
        <v>98104</v>
      </c>
      <c r="CA115" s="8">
        <v>97752</v>
      </c>
      <c r="CB115" s="8">
        <v>97915</v>
      </c>
      <c r="CC115" s="8">
        <v>92970</v>
      </c>
      <c r="CD115" s="8">
        <v>85541</v>
      </c>
      <c r="CE115" s="8">
        <v>83490</v>
      </c>
      <c r="CF115" s="8">
        <v>86293</v>
      </c>
      <c r="CG115" s="8">
        <v>88466</v>
      </c>
      <c r="CH115" s="8">
        <v>89100</v>
      </c>
      <c r="CI115" s="8">
        <v>93254</v>
      </c>
      <c r="CJ115" s="8">
        <v>98727</v>
      </c>
      <c r="CK115" s="8">
        <v>102770</v>
      </c>
      <c r="CL115" s="8">
        <v>100119</v>
      </c>
      <c r="CM115" s="8">
        <v>102931</v>
      </c>
      <c r="CN115" s="8">
        <v>101329</v>
      </c>
      <c r="CO115" s="8">
        <v>102387</v>
      </c>
      <c r="CP115" s="8">
        <v>101866</v>
      </c>
      <c r="CQ115" s="8">
        <v>103327</v>
      </c>
      <c r="CR115" s="8">
        <v>102367</v>
      </c>
      <c r="CS115" s="8">
        <v>99722</v>
      </c>
      <c r="CT115" s="8">
        <v>98276</v>
      </c>
      <c r="CU115" s="8">
        <v>93784</v>
      </c>
      <c r="CV115" s="8">
        <v>89996</v>
      </c>
      <c r="CW115" s="8">
        <v>86568</v>
      </c>
      <c r="CX115" s="8">
        <v>83881</v>
      </c>
      <c r="CY115" s="8">
        <v>80208</v>
      </c>
      <c r="CZ115" s="8">
        <v>76565</v>
      </c>
      <c r="DA115" s="8">
        <v>72676</v>
      </c>
      <c r="DB115" s="8">
        <v>72174</v>
      </c>
      <c r="DC115" s="8">
        <v>71014</v>
      </c>
      <c r="DD115" s="8">
        <v>67878</v>
      </c>
      <c r="DE115" s="8">
        <v>67972</v>
      </c>
      <c r="DF115" s="8">
        <v>68012</v>
      </c>
      <c r="DG115" s="8">
        <v>68407</v>
      </c>
      <c r="DH115" s="8">
        <v>71273</v>
      </c>
      <c r="DI115" s="8">
        <v>75933</v>
      </c>
      <c r="DJ115" s="8">
        <v>54978</v>
      </c>
      <c r="DK115" s="8">
        <v>51636</v>
      </c>
      <c r="DL115" s="8">
        <v>50450</v>
      </c>
      <c r="DM115" s="8">
        <v>45257</v>
      </c>
      <c r="DN115" s="8">
        <v>39028</v>
      </c>
      <c r="DO115" s="8">
        <v>34334</v>
      </c>
      <c r="DP115" s="8">
        <v>33005</v>
      </c>
      <c r="DQ115" s="8">
        <v>30925</v>
      </c>
      <c r="DR115" s="8">
        <v>28127</v>
      </c>
      <c r="DS115" s="8">
        <v>24253</v>
      </c>
      <c r="DT115" s="8">
        <v>21146</v>
      </c>
      <c r="DU115" s="8">
        <v>17616</v>
      </c>
      <c r="DV115" s="8">
        <v>62862</v>
      </c>
      <c r="DW115" s="8">
        <f t="shared" si="4"/>
        <v>4840994</v>
      </c>
      <c r="DX115" s="8">
        <f t="shared" si="5"/>
        <v>673033</v>
      </c>
      <c r="DY115" s="8">
        <f t="shared" si="6"/>
        <v>2500690</v>
      </c>
      <c r="DZ115" s="8">
        <f t="shared" si="7"/>
        <v>1479955</v>
      </c>
    </row>
    <row r="116" spans="1:130" x14ac:dyDescent="0.2">
      <c r="A116" t="s">
        <v>343</v>
      </c>
      <c r="B116" t="s">
        <v>354</v>
      </c>
      <c r="C116" t="s">
        <v>355</v>
      </c>
      <c r="D116" s="8">
        <f>SUM(Table325[[#This Row],[0]:[90]])</f>
        <v>9642942</v>
      </c>
      <c r="E116" s="9">
        <f>SUM(Table325[[#This Row],[0]:[15]])</f>
        <v>1784899</v>
      </c>
      <c r="F116" s="8">
        <f>SUM(Table325[[#This Row],[16]:[64]])</f>
        <v>5947376</v>
      </c>
      <c r="G116" s="8">
        <f>SUM(Table325[[#This Row],[65]:[90]])</f>
        <v>1910667</v>
      </c>
      <c r="H116" s="8">
        <f>SUM(Table325[[#This Row],[85]:[90]])</f>
        <v>275580</v>
      </c>
      <c r="I116" s="9">
        <f>SUM(Table325[[#This Row],[0]:[17]])</f>
        <v>2023914</v>
      </c>
      <c r="J116" s="8">
        <f>SUM(Table325[[#This Row],[18]:[64]])</f>
        <v>5708361</v>
      </c>
      <c r="K116" s="9">
        <f>SUM(Table325[[#This Row],[0]:[4]])</f>
        <v>494455</v>
      </c>
      <c r="L116" s="8">
        <f>SUM(Table325[[#This Row],[5]:[15]])</f>
        <v>1290444</v>
      </c>
      <c r="M116" s="8">
        <f>SUM(Table325[[#This Row],[16]:[24]])</f>
        <v>967548</v>
      </c>
      <c r="N116" s="8">
        <f>SUM(Table325[[#This Row],[25]:[49]])</f>
        <v>3096846</v>
      </c>
      <c r="O116" s="8">
        <f>SUM(Table325[[#This Row],[50]:[64]])</f>
        <v>1882982</v>
      </c>
      <c r="P116" s="8">
        <f>SUM(Table325[[#This Row],[65]:[74]])</f>
        <v>928044</v>
      </c>
      <c r="Q116" s="8">
        <f>SUM(Table325[[#This Row],[75]:[84]])</f>
        <v>707043</v>
      </c>
      <c r="R116" s="9">
        <f>SUM(Table325[[#This Row],[5]:[9]])</f>
        <v>564979</v>
      </c>
      <c r="S116" s="8">
        <f>SUM(Table325[[#This Row],[10]:[14]])</f>
        <v>605228</v>
      </c>
      <c r="T116" s="8">
        <f>SUM(Table325[[#This Row],[15]:[19]])</f>
        <v>578007</v>
      </c>
      <c r="U116" s="8">
        <f>SUM(Table325[[#This Row],[20]:[24]])</f>
        <v>509778</v>
      </c>
      <c r="V116" s="8">
        <f>SUM(Table325[[#This Row],[25]:[29]])</f>
        <v>556343</v>
      </c>
      <c r="W116" s="8">
        <f>SUM(Table325[[#This Row],[30]:[34]])</f>
        <v>624332</v>
      </c>
      <c r="X116" s="8">
        <f>SUM(Table325[[#This Row],[35]:[39]])</f>
        <v>660220</v>
      </c>
      <c r="Y116" s="8">
        <f>SUM(Table325[[#This Row],[40]:[44]])</f>
        <v>651532</v>
      </c>
      <c r="Z116" s="8">
        <f>SUM(Table325[[#This Row],[45]:[49]])</f>
        <v>604419</v>
      </c>
      <c r="AA116" s="8">
        <f>SUM(Table325[[#This Row],[50]:[54]])</f>
        <v>636294</v>
      </c>
      <c r="AB116" s="8">
        <f>SUM(Table325[[#This Row],[55]:[59]])</f>
        <v>651425</v>
      </c>
      <c r="AC116" s="8">
        <f>SUM(Table325[[#This Row],[60]:[64]])</f>
        <v>595263</v>
      </c>
      <c r="AD116" s="8">
        <f>SUM(Table325[[#This Row],[65]:[69]])</f>
        <v>494158</v>
      </c>
      <c r="AE116" s="8">
        <f>SUM(Table325[[#This Row],[70]:[74]])</f>
        <v>433886</v>
      </c>
      <c r="AF116" s="8">
        <f>SUM(Table325[[#This Row],[75]:[79]])</f>
        <v>431506</v>
      </c>
      <c r="AG116" s="8">
        <f>SUM(Table325[[#This Row],[80]:[84]])</f>
        <v>275537</v>
      </c>
      <c r="AH116" s="8">
        <f>SUM(Table325[[#This Row],[85]:[89]])</f>
        <v>172421</v>
      </c>
      <c r="AI116" s="8">
        <f>Table325[[#This Row],[90]]</f>
        <v>103159</v>
      </c>
      <c r="AJ116" s="9">
        <v>89537</v>
      </c>
      <c r="AK116" s="8">
        <v>94460</v>
      </c>
      <c r="AL116" s="8">
        <v>100992</v>
      </c>
      <c r="AM116" s="8">
        <v>102641</v>
      </c>
      <c r="AN116" s="8">
        <v>106825</v>
      </c>
      <c r="AO116" s="8">
        <v>109241</v>
      </c>
      <c r="AP116" s="8">
        <v>110522</v>
      </c>
      <c r="AQ116" s="8">
        <v>113205</v>
      </c>
      <c r="AR116" s="8">
        <v>115660</v>
      </c>
      <c r="AS116" s="8">
        <v>116351</v>
      </c>
      <c r="AT116" s="8">
        <v>116099</v>
      </c>
      <c r="AU116" s="8">
        <v>119801</v>
      </c>
      <c r="AV116" s="8">
        <v>123863</v>
      </c>
      <c r="AW116" s="8">
        <v>123374</v>
      </c>
      <c r="AX116" s="8">
        <v>122091</v>
      </c>
      <c r="AY116" s="8">
        <v>120237</v>
      </c>
      <c r="AZ116" s="8">
        <v>121346</v>
      </c>
      <c r="BA116" s="8">
        <v>117669</v>
      </c>
      <c r="BB116" s="8">
        <v>113195</v>
      </c>
      <c r="BC116" s="8">
        <v>105560</v>
      </c>
      <c r="BD116" s="8">
        <v>99959</v>
      </c>
      <c r="BE116" s="8">
        <v>98621</v>
      </c>
      <c r="BF116" s="8">
        <v>101164</v>
      </c>
      <c r="BG116" s="8">
        <v>104158</v>
      </c>
      <c r="BH116" s="8">
        <v>105876</v>
      </c>
      <c r="BI116" s="8">
        <v>109367</v>
      </c>
      <c r="BJ116" s="8">
        <v>110880</v>
      </c>
      <c r="BK116" s="8">
        <v>111831</v>
      </c>
      <c r="BL116" s="8">
        <v>110791</v>
      </c>
      <c r="BM116" s="8">
        <v>113474</v>
      </c>
      <c r="BN116" s="8">
        <v>118133</v>
      </c>
      <c r="BO116" s="8">
        <v>120167</v>
      </c>
      <c r="BP116" s="8">
        <v>125671</v>
      </c>
      <c r="BQ116" s="8">
        <v>129086</v>
      </c>
      <c r="BR116" s="8">
        <v>131275</v>
      </c>
      <c r="BS116" s="8">
        <v>131538</v>
      </c>
      <c r="BT116" s="8">
        <v>133704</v>
      </c>
      <c r="BU116" s="8">
        <v>132359</v>
      </c>
      <c r="BV116" s="8">
        <v>131347</v>
      </c>
      <c r="BW116" s="8">
        <v>131272</v>
      </c>
      <c r="BX116" s="8">
        <v>128370</v>
      </c>
      <c r="BY116" s="8">
        <v>129893</v>
      </c>
      <c r="BZ116" s="8">
        <v>129513</v>
      </c>
      <c r="CA116" s="8">
        <v>131484</v>
      </c>
      <c r="CB116" s="8">
        <v>132272</v>
      </c>
      <c r="CC116" s="8">
        <v>127627</v>
      </c>
      <c r="CD116" s="8">
        <v>120044</v>
      </c>
      <c r="CE116" s="8">
        <v>117505</v>
      </c>
      <c r="CF116" s="8">
        <v>118145</v>
      </c>
      <c r="CG116" s="8">
        <v>121098</v>
      </c>
      <c r="CH116" s="8">
        <v>122098</v>
      </c>
      <c r="CI116" s="8">
        <v>126231</v>
      </c>
      <c r="CJ116" s="8">
        <v>128743</v>
      </c>
      <c r="CK116" s="8">
        <v>132116</v>
      </c>
      <c r="CL116" s="8">
        <v>127106</v>
      </c>
      <c r="CM116" s="8">
        <v>129854</v>
      </c>
      <c r="CN116" s="8">
        <v>129957</v>
      </c>
      <c r="CO116" s="8">
        <v>131526</v>
      </c>
      <c r="CP116" s="8">
        <v>129922</v>
      </c>
      <c r="CQ116" s="8">
        <v>130166</v>
      </c>
      <c r="CR116" s="8">
        <v>127446</v>
      </c>
      <c r="CS116" s="8">
        <v>124276</v>
      </c>
      <c r="CT116" s="8">
        <v>119474</v>
      </c>
      <c r="CU116" s="8">
        <v>114723</v>
      </c>
      <c r="CV116" s="8">
        <v>109344</v>
      </c>
      <c r="CW116" s="8">
        <v>107112</v>
      </c>
      <c r="CX116" s="8">
        <v>103088</v>
      </c>
      <c r="CY116" s="8">
        <v>98212</v>
      </c>
      <c r="CZ116" s="8">
        <v>94496</v>
      </c>
      <c r="DA116" s="8">
        <v>91250</v>
      </c>
      <c r="DB116" s="8">
        <v>89806</v>
      </c>
      <c r="DC116" s="8">
        <v>88012</v>
      </c>
      <c r="DD116" s="8">
        <v>85043</v>
      </c>
      <c r="DE116" s="8">
        <v>84914</v>
      </c>
      <c r="DF116" s="8">
        <v>86111</v>
      </c>
      <c r="DG116" s="8">
        <v>88772</v>
      </c>
      <c r="DH116" s="8">
        <v>93346</v>
      </c>
      <c r="DI116" s="8">
        <v>101561</v>
      </c>
      <c r="DJ116" s="8">
        <v>76412</v>
      </c>
      <c r="DK116" s="8">
        <v>71415</v>
      </c>
      <c r="DL116" s="8">
        <v>69420</v>
      </c>
      <c r="DM116" s="8">
        <v>62551</v>
      </c>
      <c r="DN116" s="8">
        <v>53368</v>
      </c>
      <c r="DO116" s="8">
        <v>44696</v>
      </c>
      <c r="DP116" s="8">
        <v>45502</v>
      </c>
      <c r="DQ116" s="8">
        <v>42795</v>
      </c>
      <c r="DR116" s="8">
        <v>38735</v>
      </c>
      <c r="DS116" s="8">
        <v>34306</v>
      </c>
      <c r="DT116" s="8">
        <v>30421</v>
      </c>
      <c r="DU116" s="8">
        <v>26164</v>
      </c>
      <c r="DV116" s="8">
        <v>103159</v>
      </c>
      <c r="DW116" s="8">
        <f t="shared" si="4"/>
        <v>5947376</v>
      </c>
      <c r="DX116" s="8">
        <f t="shared" si="5"/>
        <v>728533</v>
      </c>
      <c r="DY116" s="8">
        <f t="shared" si="6"/>
        <v>3096846</v>
      </c>
      <c r="DZ116" s="8">
        <f t="shared" si="7"/>
        <v>1882982</v>
      </c>
    </row>
    <row r="117" spans="1:130" x14ac:dyDescent="0.2">
      <c r="A117" t="s">
        <v>343</v>
      </c>
      <c r="B117" t="s">
        <v>356</v>
      </c>
      <c r="C117" t="s">
        <v>357</v>
      </c>
      <c r="D117" s="8">
        <f>SUM(Table325[[#This Row],[0]:[90]])</f>
        <v>5889695</v>
      </c>
      <c r="E117" s="9">
        <f>SUM(Table325[[#This Row],[0]:[15]])</f>
        <v>980311</v>
      </c>
      <c r="F117" s="8">
        <f>SUM(Table325[[#This Row],[16]:[64]])</f>
        <v>3568027</v>
      </c>
      <c r="G117" s="8">
        <f>SUM(Table325[[#This Row],[65]:[90]])</f>
        <v>1341357</v>
      </c>
      <c r="H117" s="8">
        <f>SUM(Table325[[#This Row],[85]:[90]])</f>
        <v>187087</v>
      </c>
      <c r="I117" s="9">
        <f>SUM(Table325[[#This Row],[0]:[17]])</f>
        <v>1114244</v>
      </c>
      <c r="J117" s="8">
        <f>SUM(Table325[[#This Row],[18]:[64]])</f>
        <v>3434094</v>
      </c>
      <c r="K117" s="9">
        <f>SUM(Table325[[#This Row],[0]:[4]])</f>
        <v>265479</v>
      </c>
      <c r="L117" s="8">
        <f>SUM(Table325[[#This Row],[5]:[15]])</f>
        <v>714832</v>
      </c>
      <c r="M117" s="8">
        <f>SUM(Table325[[#This Row],[16]:[24]])</f>
        <v>619361</v>
      </c>
      <c r="N117" s="8">
        <f>SUM(Table325[[#This Row],[25]:[49]])</f>
        <v>1767954</v>
      </c>
      <c r="O117" s="8">
        <f>SUM(Table325[[#This Row],[50]:[64]])</f>
        <v>1180712</v>
      </c>
      <c r="P117" s="8">
        <f>SUM(Table325[[#This Row],[65]:[74]])</f>
        <v>652158</v>
      </c>
      <c r="Q117" s="8">
        <f>SUM(Table325[[#This Row],[75]:[84]])</f>
        <v>502112</v>
      </c>
      <c r="R117" s="9">
        <f>SUM(Table325[[#This Row],[5]:[9]])</f>
        <v>310027</v>
      </c>
      <c r="S117" s="8">
        <f>SUM(Table325[[#This Row],[10]:[14]])</f>
        <v>337714</v>
      </c>
      <c r="T117" s="8">
        <f>SUM(Table325[[#This Row],[15]:[19]])</f>
        <v>339514</v>
      </c>
      <c r="U117" s="8">
        <f>SUM(Table325[[#This Row],[20]:[24]])</f>
        <v>346938</v>
      </c>
      <c r="V117" s="8">
        <f>SUM(Table325[[#This Row],[25]:[29]])</f>
        <v>337455</v>
      </c>
      <c r="W117" s="8">
        <f>SUM(Table325[[#This Row],[30]:[34]])</f>
        <v>367290</v>
      </c>
      <c r="X117" s="8">
        <f>SUM(Table325[[#This Row],[35]:[39]])</f>
        <v>374792</v>
      </c>
      <c r="Y117" s="8">
        <f>SUM(Table325[[#This Row],[40]:[44]])</f>
        <v>359412</v>
      </c>
      <c r="Z117" s="8">
        <f>SUM(Table325[[#This Row],[45]:[49]])</f>
        <v>329005</v>
      </c>
      <c r="AA117" s="8">
        <f>SUM(Table325[[#This Row],[50]:[54]])</f>
        <v>375372</v>
      </c>
      <c r="AB117" s="8">
        <f>SUM(Table325[[#This Row],[55]:[59]])</f>
        <v>409346</v>
      </c>
      <c r="AC117" s="8">
        <f>SUM(Table325[[#This Row],[60]:[64]])</f>
        <v>395994</v>
      </c>
      <c r="AD117" s="8">
        <f>SUM(Table325[[#This Row],[65]:[69]])</f>
        <v>340645</v>
      </c>
      <c r="AE117" s="8">
        <f>SUM(Table325[[#This Row],[70]:[74]])</f>
        <v>311513</v>
      </c>
      <c r="AF117" s="8">
        <f>SUM(Table325[[#This Row],[75]:[79]])</f>
        <v>306741</v>
      </c>
      <c r="AG117" s="8">
        <f>SUM(Table325[[#This Row],[80]:[84]])</f>
        <v>195371</v>
      </c>
      <c r="AH117" s="8">
        <f>SUM(Table325[[#This Row],[85]:[89]])</f>
        <v>118234</v>
      </c>
      <c r="AI117" s="8">
        <f>Table325[[#This Row],[90]]</f>
        <v>68853</v>
      </c>
      <c r="AJ117" s="9">
        <v>48286</v>
      </c>
      <c r="AK117" s="8">
        <v>50347</v>
      </c>
      <c r="AL117" s="8">
        <v>54187</v>
      </c>
      <c r="AM117" s="8">
        <v>55299</v>
      </c>
      <c r="AN117" s="8">
        <v>57360</v>
      </c>
      <c r="AO117" s="8">
        <v>59333</v>
      </c>
      <c r="AP117" s="8">
        <v>60533</v>
      </c>
      <c r="AQ117" s="8">
        <v>61584</v>
      </c>
      <c r="AR117" s="8">
        <v>64572</v>
      </c>
      <c r="AS117" s="8">
        <v>64005</v>
      </c>
      <c r="AT117" s="8">
        <v>64754</v>
      </c>
      <c r="AU117" s="8">
        <v>66611</v>
      </c>
      <c r="AV117" s="8">
        <v>69100</v>
      </c>
      <c r="AW117" s="8">
        <v>68740</v>
      </c>
      <c r="AX117" s="8">
        <v>68509</v>
      </c>
      <c r="AY117" s="8">
        <v>67091</v>
      </c>
      <c r="AZ117" s="8">
        <v>67925</v>
      </c>
      <c r="BA117" s="8">
        <v>66008</v>
      </c>
      <c r="BB117" s="8">
        <v>65621</v>
      </c>
      <c r="BC117" s="8">
        <v>72869</v>
      </c>
      <c r="BD117" s="8">
        <v>73657</v>
      </c>
      <c r="BE117" s="8">
        <v>72894</v>
      </c>
      <c r="BF117" s="8">
        <v>68424</v>
      </c>
      <c r="BG117" s="8">
        <v>65637</v>
      </c>
      <c r="BH117" s="8">
        <v>66326</v>
      </c>
      <c r="BI117" s="8">
        <v>67111</v>
      </c>
      <c r="BJ117" s="8">
        <v>66668</v>
      </c>
      <c r="BK117" s="8">
        <v>68582</v>
      </c>
      <c r="BL117" s="8">
        <v>67009</v>
      </c>
      <c r="BM117" s="8">
        <v>68085</v>
      </c>
      <c r="BN117" s="8">
        <v>71323</v>
      </c>
      <c r="BO117" s="8">
        <v>71369</v>
      </c>
      <c r="BP117" s="8">
        <v>73343</v>
      </c>
      <c r="BQ117" s="8">
        <v>75368</v>
      </c>
      <c r="BR117" s="8">
        <v>75887</v>
      </c>
      <c r="BS117" s="8">
        <v>75870</v>
      </c>
      <c r="BT117" s="8">
        <v>76446</v>
      </c>
      <c r="BU117" s="8">
        <v>74943</v>
      </c>
      <c r="BV117" s="8">
        <v>73961</v>
      </c>
      <c r="BW117" s="8">
        <v>73572</v>
      </c>
      <c r="BX117" s="8">
        <v>71839</v>
      </c>
      <c r="BY117" s="8">
        <v>71308</v>
      </c>
      <c r="BZ117" s="8">
        <v>71653</v>
      </c>
      <c r="CA117" s="8">
        <v>72208</v>
      </c>
      <c r="CB117" s="8">
        <v>72404</v>
      </c>
      <c r="CC117" s="8">
        <v>69354</v>
      </c>
      <c r="CD117" s="8">
        <v>63820</v>
      </c>
      <c r="CE117" s="8">
        <v>63689</v>
      </c>
      <c r="CF117" s="8">
        <v>64968</v>
      </c>
      <c r="CG117" s="8">
        <v>67174</v>
      </c>
      <c r="CH117" s="8">
        <v>69589</v>
      </c>
      <c r="CI117" s="8">
        <v>72906</v>
      </c>
      <c r="CJ117" s="8">
        <v>76200</v>
      </c>
      <c r="CK117" s="8">
        <v>79069</v>
      </c>
      <c r="CL117" s="8">
        <v>77608</v>
      </c>
      <c r="CM117" s="8">
        <v>79983</v>
      </c>
      <c r="CN117" s="8">
        <v>80084</v>
      </c>
      <c r="CO117" s="8">
        <v>82651</v>
      </c>
      <c r="CP117" s="8">
        <v>83045</v>
      </c>
      <c r="CQ117" s="8">
        <v>83583</v>
      </c>
      <c r="CR117" s="8">
        <v>83542</v>
      </c>
      <c r="CS117" s="8">
        <v>81033</v>
      </c>
      <c r="CT117" s="8">
        <v>80025</v>
      </c>
      <c r="CU117" s="8">
        <v>77245</v>
      </c>
      <c r="CV117" s="8">
        <v>74149</v>
      </c>
      <c r="CW117" s="8">
        <v>72739</v>
      </c>
      <c r="CX117" s="8">
        <v>70838</v>
      </c>
      <c r="CY117" s="8">
        <v>68621</v>
      </c>
      <c r="CZ117" s="8">
        <v>64971</v>
      </c>
      <c r="DA117" s="8">
        <v>63476</v>
      </c>
      <c r="DB117" s="8">
        <v>64317</v>
      </c>
      <c r="DC117" s="8">
        <v>62965</v>
      </c>
      <c r="DD117" s="8">
        <v>60951</v>
      </c>
      <c r="DE117" s="8">
        <v>61097</v>
      </c>
      <c r="DF117" s="8">
        <v>62183</v>
      </c>
      <c r="DG117" s="8">
        <v>63376</v>
      </c>
      <c r="DH117" s="8">
        <v>66643</v>
      </c>
      <c r="DI117" s="8">
        <v>71350</v>
      </c>
      <c r="DJ117" s="8">
        <v>53975</v>
      </c>
      <c r="DK117" s="8">
        <v>51397</v>
      </c>
      <c r="DL117" s="8">
        <v>49623</v>
      </c>
      <c r="DM117" s="8">
        <v>44469</v>
      </c>
      <c r="DN117" s="8">
        <v>38037</v>
      </c>
      <c r="DO117" s="8">
        <v>31930</v>
      </c>
      <c r="DP117" s="8">
        <v>31312</v>
      </c>
      <c r="DQ117" s="8">
        <v>29425</v>
      </c>
      <c r="DR117" s="8">
        <v>26697</v>
      </c>
      <c r="DS117" s="8">
        <v>23692</v>
      </c>
      <c r="DT117" s="8">
        <v>20507</v>
      </c>
      <c r="DU117" s="8">
        <v>17913</v>
      </c>
      <c r="DV117" s="8">
        <v>68853</v>
      </c>
      <c r="DW117" s="8">
        <f t="shared" si="4"/>
        <v>3568027</v>
      </c>
      <c r="DX117" s="8">
        <f t="shared" si="5"/>
        <v>485428</v>
      </c>
      <c r="DY117" s="8">
        <f t="shared" si="6"/>
        <v>1767954</v>
      </c>
      <c r="DZ117" s="8">
        <f t="shared" si="7"/>
        <v>1180712</v>
      </c>
    </row>
    <row r="118" spans="1:130" x14ac:dyDescent="0.2">
      <c r="A118" t="s">
        <v>343</v>
      </c>
      <c r="B118" t="s">
        <v>358</v>
      </c>
      <c r="C118" t="s">
        <v>359</v>
      </c>
      <c r="D118" s="8">
        <f>SUM(Table325[[#This Row],[0]:[90]])</f>
        <v>6187204</v>
      </c>
      <c r="E118" s="9">
        <f>SUM(Table325[[#This Row],[0]:[15]])</f>
        <v>1195329</v>
      </c>
      <c r="F118" s="8">
        <f>SUM(Table325[[#This Row],[16]:[64]])</f>
        <v>3824226</v>
      </c>
      <c r="G118" s="8">
        <f>SUM(Table325[[#This Row],[65]:[90]])</f>
        <v>1167649</v>
      </c>
      <c r="H118" s="8">
        <f>SUM(Table325[[#This Row],[85]:[90]])</f>
        <v>160162</v>
      </c>
      <c r="I118" s="9">
        <f>SUM(Table325[[#This Row],[0]:[17]])</f>
        <v>1351245</v>
      </c>
      <c r="J118" s="8">
        <f>SUM(Table325[[#This Row],[18]:[64]])</f>
        <v>3668310</v>
      </c>
      <c r="K118" s="9">
        <f>SUM(Table325[[#This Row],[0]:[4]])</f>
        <v>341409</v>
      </c>
      <c r="L118" s="8">
        <f>SUM(Table325[[#This Row],[5]:[15]])</f>
        <v>853920</v>
      </c>
      <c r="M118" s="8">
        <f>SUM(Table325[[#This Row],[16]:[24]])</f>
        <v>683151</v>
      </c>
      <c r="N118" s="8">
        <f>SUM(Table325[[#This Row],[25]:[49]])</f>
        <v>1976932</v>
      </c>
      <c r="O118" s="8">
        <f>SUM(Table325[[#This Row],[50]:[64]])</f>
        <v>1164143</v>
      </c>
      <c r="P118" s="8">
        <f>SUM(Table325[[#This Row],[65]:[74]])</f>
        <v>580918</v>
      </c>
      <c r="Q118" s="8">
        <f>SUM(Table325[[#This Row],[75]:[84]])</f>
        <v>426569</v>
      </c>
      <c r="R118" s="9">
        <f>SUM(Table325[[#This Row],[5]:[9]])</f>
        <v>377428</v>
      </c>
      <c r="S118" s="8">
        <f>SUM(Table325[[#This Row],[10]:[14]])</f>
        <v>397762</v>
      </c>
      <c r="T118" s="8">
        <f>SUM(Table325[[#This Row],[15]:[19]])</f>
        <v>387300</v>
      </c>
      <c r="U118" s="8">
        <f>SUM(Table325[[#This Row],[20]:[24]])</f>
        <v>374581</v>
      </c>
      <c r="V118" s="8">
        <f>SUM(Table325[[#This Row],[25]:[29]])</f>
        <v>391477</v>
      </c>
      <c r="W118" s="8">
        <f>SUM(Table325[[#This Row],[30]:[34]])</f>
        <v>419632</v>
      </c>
      <c r="X118" s="8">
        <f>SUM(Table325[[#This Row],[35]:[39]])</f>
        <v>419482</v>
      </c>
      <c r="Y118" s="8">
        <f>SUM(Table325[[#This Row],[40]:[44]])</f>
        <v>394149</v>
      </c>
      <c r="Z118" s="8">
        <f>SUM(Table325[[#This Row],[45]:[49]])</f>
        <v>352192</v>
      </c>
      <c r="AA118" s="8">
        <f>SUM(Table325[[#This Row],[50]:[54]])</f>
        <v>389057</v>
      </c>
      <c r="AB118" s="8">
        <f>SUM(Table325[[#This Row],[55]:[59]])</f>
        <v>405086</v>
      </c>
      <c r="AC118" s="8">
        <f>SUM(Table325[[#This Row],[60]:[64]])</f>
        <v>370000</v>
      </c>
      <c r="AD118" s="8">
        <f>SUM(Table325[[#This Row],[65]:[69]])</f>
        <v>307922</v>
      </c>
      <c r="AE118" s="8">
        <f>SUM(Table325[[#This Row],[70]:[74]])</f>
        <v>272996</v>
      </c>
      <c r="AF118" s="8">
        <f>SUM(Table325[[#This Row],[75]:[79]])</f>
        <v>255211</v>
      </c>
      <c r="AG118" s="8">
        <f>SUM(Table325[[#This Row],[80]:[84]])</f>
        <v>171358</v>
      </c>
      <c r="AH118" s="8">
        <f>SUM(Table325[[#This Row],[85]:[89]])</f>
        <v>103672</v>
      </c>
      <c r="AI118" s="8">
        <f>Table325[[#This Row],[90]]</f>
        <v>56490</v>
      </c>
      <c r="AJ118" s="9">
        <v>63699</v>
      </c>
      <c r="AK118" s="8">
        <v>66124</v>
      </c>
      <c r="AL118" s="8">
        <v>69831</v>
      </c>
      <c r="AM118" s="8">
        <v>69549</v>
      </c>
      <c r="AN118" s="8">
        <v>72206</v>
      </c>
      <c r="AO118" s="8">
        <v>73144</v>
      </c>
      <c r="AP118" s="8">
        <v>74201</v>
      </c>
      <c r="AQ118" s="8">
        <v>76041</v>
      </c>
      <c r="AR118" s="8">
        <v>77454</v>
      </c>
      <c r="AS118" s="8">
        <v>76588</v>
      </c>
      <c r="AT118" s="8">
        <v>78156</v>
      </c>
      <c r="AU118" s="8">
        <v>79715</v>
      </c>
      <c r="AV118" s="8">
        <v>80947</v>
      </c>
      <c r="AW118" s="8">
        <v>80388</v>
      </c>
      <c r="AX118" s="8">
        <v>78556</v>
      </c>
      <c r="AY118" s="8">
        <v>78730</v>
      </c>
      <c r="AZ118" s="8">
        <v>79530</v>
      </c>
      <c r="BA118" s="8">
        <v>76386</v>
      </c>
      <c r="BB118" s="8">
        <v>75429</v>
      </c>
      <c r="BC118" s="8">
        <v>77225</v>
      </c>
      <c r="BD118" s="8">
        <v>76254</v>
      </c>
      <c r="BE118" s="8">
        <v>74517</v>
      </c>
      <c r="BF118" s="8">
        <v>74676</v>
      </c>
      <c r="BG118" s="8">
        <v>74710</v>
      </c>
      <c r="BH118" s="8">
        <v>74424</v>
      </c>
      <c r="BI118" s="8">
        <v>76518</v>
      </c>
      <c r="BJ118" s="8">
        <v>78005</v>
      </c>
      <c r="BK118" s="8">
        <v>79310</v>
      </c>
      <c r="BL118" s="8">
        <v>78384</v>
      </c>
      <c r="BM118" s="8">
        <v>79260</v>
      </c>
      <c r="BN118" s="8">
        <v>81309</v>
      </c>
      <c r="BO118" s="8">
        <v>81816</v>
      </c>
      <c r="BP118" s="8">
        <v>84591</v>
      </c>
      <c r="BQ118" s="8">
        <v>86073</v>
      </c>
      <c r="BR118" s="8">
        <v>85843</v>
      </c>
      <c r="BS118" s="8">
        <v>84893</v>
      </c>
      <c r="BT118" s="8">
        <v>85064</v>
      </c>
      <c r="BU118" s="8">
        <v>84346</v>
      </c>
      <c r="BV118" s="8">
        <v>82402</v>
      </c>
      <c r="BW118" s="8">
        <v>82777</v>
      </c>
      <c r="BX118" s="8">
        <v>79127</v>
      </c>
      <c r="BY118" s="8">
        <v>79505</v>
      </c>
      <c r="BZ118" s="8">
        <v>78116</v>
      </c>
      <c r="CA118" s="8">
        <v>78228</v>
      </c>
      <c r="CB118" s="8">
        <v>79173</v>
      </c>
      <c r="CC118" s="8">
        <v>74827</v>
      </c>
      <c r="CD118" s="8">
        <v>69088</v>
      </c>
      <c r="CE118" s="8">
        <v>67870</v>
      </c>
      <c r="CF118" s="8">
        <v>69839</v>
      </c>
      <c r="CG118" s="8">
        <v>70568</v>
      </c>
      <c r="CH118" s="8">
        <v>71959</v>
      </c>
      <c r="CI118" s="8">
        <v>75609</v>
      </c>
      <c r="CJ118" s="8">
        <v>78827</v>
      </c>
      <c r="CK118" s="8">
        <v>81878</v>
      </c>
      <c r="CL118" s="8">
        <v>80784</v>
      </c>
      <c r="CM118" s="8">
        <v>82132</v>
      </c>
      <c r="CN118" s="8">
        <v>81582</v>
      </c>
      <c r="CO118" s="8">
        <v>81283</v>
      </c>
      <c r="CP118" s="8">
        <v>80159</v>
      </c>
      <c r="CQ118" s="8">
        <v>79930</v>
      </c>
      <c r="CR118" s="8">
        <v>78210</v>
      </c>
      <c r="CS118" s="8">
        <v>76262</v>
      </c>
      <c r="CT118" s="8">
        <v>75321</v>
      </c>
      <c r="CU118" s="8">
        <v>72187</v>
      </c>
      <c r="CV118" s="8">
        <v>68020</v>
      </c>
      <c r="CW118" s="8">
        <v>66113</v>
      </c>
      <c r="CX118" s="8">
        <v>64669</v>
      </c>
      <c r="CY118" s="8">
        <v>61785</v>
      </c>
      <c r="CZ118" s="8">
        <v>58697</v>
      </c>
      <c r="DA118" s="8">
        <v>56658</v>
      </c>
      <c r="DB118" s="8">
        <v>57020</v>
      </c>
      <c r="DC118" s="8">
        <v>55799</v>
      </c>
      <c r="DD118" s="8">
        <v>53555</v>
      </c>
      <c r="DE118" s="8">
        <v>53124</v>
      </c>
      <c r="DF118" s="8">
        <v>53498</v>
      </c>
      <c r="DG118" s="8">
        <v>53899</v>
      </c>
      <c r="DH118" s="8">
        <v>55376</v>
      </c>
      <c r="DI118" s="8">
        <v>57564</v>
      </c>
      <c r="DJ118" s="8">
        <v>44565</v>
      </c>
      <c r="DK118" s="8">
        <v>43807</v>
      </c>
      <c r="DL118" s="8">
        <v>43620</v>
      </c>
      <c r="DM118" s="8">
        <v>38641</v>
      </c>
      <c r="DN118" s="8">
        <v>33225</v>
      </c>
      <c r="DO118" s="8">
        <v>28410</v>
      </c>
      <c r="DP118" s="8">
        <v>27462</v>
      </c>
      <c r="DQ118" s="8">
        <v>25912</v>
      </c>
      <c r="DR118" s="8">
        <v>23636</v>
      </c>
      <c r="DS118" s="8">
        <v>20899</v>
      </c>
      <c r="DT118" s="8">
        <v>18015</v>
      </c>
      <c r="DU118" s="8">
        <v>15210</v>
      </c>
      <c r="DV118" s="8">
        <v>56490</v>
      </c>
      <c r="DW118" s="8">
        <f t="shared" si="4"/>
        <v>3824226</v>
      </c>
      <c r="DX118" s="8">
        <f t="shared" si="5"/>
        <v>527235</v>
      </c>
      <c r="DY118" s="8">
        <f t="shared" si="6"/>
        <v>1976932</v>
      </c>
      <c r="DZ118" s="8">
        <f t="shared" si="7"/>
        <v>1164143</v>
      </c>
    </row>
    <row r="119" spans="1:130" x14ac:dyDescent="0.2">
      <c r="A119" t="s">
        <v>343</v>
      </c>
      <c r="B119" t="s">
        <v>360</v>
      </c>
      <c r="C119" t="s">
        <v>361</v>
      </c>
      <c r="D119" s="8">
        <f>SUM(Table325[[#This Row],[0]:[90]])</f>
        <v>5672962</v>
      </c>
      <c r="E119" s="9">
        <f>SUM(Table325[[#This Row],[0]:[15]])</f>
        <v>1044066</v>
      </c>
      <c r="F119" s="8">
        <f>SUM(Table325[[#This Row],[16]:[64]])</f>
        <v>3533340</v>
      </c>
      <c r="G119" s="8">
        <f>SUM(Table325[[#This Row],[65]:[90]])</f>
        <v>1095556</v>
      </c>
      <c r="H119" s="8">
        <f>SUM(Table325[[#This Row],[85]:[90]])</f>
        <v>142441</v>
      </c>
      <c r="I119" s="9">
        <f>SUM(Table325[[#This Row],[0]:[17]])</f>
        <v>1181103</v>
      </c>
      <c r="J119" s="8">
        <f>SUM(Table325[[#This Row],[18]:[64]])</f>
        <v>3396303</v>
      </c>
      <c r="K119" s="9">
        <f>SUM(Table325[[#This Row],[0]:[4]])</f>
        <v>296256</v>
      </c>
      <c r="L119" s="8">
        <f>SUM(Table325[[#This Row],[5]:[15]])</f>
        <v>747810</v>
      </c>
      <c r="M119" s="8">
        <f>SUM(Table325[[#This Row],[16]:[24]])</f>
        <v>637307</v>
      </c>
      <c r="N119" s="8">
        <f>SUM(Table325[[#This Row],[25]:[49]])</f>
        <v>1804982</v>
      </c>
      <c r="O119" s="8">
        <f>SUM(Table325[[#This Row],[50]:[64]])</f>
        <v>1091051</v>
      </c>
      <c r="P119" s="8">
        <f>SUM(Table325[[#This Row],[65]:[74]])</f>
        <v>558850</v>
      </c>
      <c r="Q119" s="8">
        <f>SUM(Table325[[#This Row],[75]:[84]])</f>
        <v>394265</v>
      </c>
      <c r="R119" s="9">
        <f>SUM(Table325[[#This Row],[5]:[9]])</f>
        <v>330682</v>
      </c>
      <c r="S119" s="8">
        <f>SUM(Table325[[#This Row],[10]:[14]])</f>
        <v>347633</v>
      </c>
      <c r="T119" s="8">
        <f>SUM(Table325[[#This Row],[15]:[19]])</f>
        <v>349147</v>
      </c>
      <c r="U119" s="8">
        <f>SUM(Table325[[#This Row],[20]:[24]])</f>
        <v>357655</v>
      </c>
      <c r="V119" s="8">
        <f>SUM(Table325[[#This Row],[25]:[29]])</f>
        <v>359824</v>
      </c>
      <c r="W119" s="8">
        <f>SUM(Table325[[#This Row],[30]:[34]])</f>
        <v>387586</v>
      </c>
      <c r="X119" s="8">
        <f>SUM(Table325[[#This Row],[35]:[39]])</f>
        <v>383223</v>
      </c>
      <c r="Y119" s="8">
        <f>SUM(Table325[[#This Row],[40]:[44]])</f>
        <v>357300</v>
      </c>
      <c r="Z119" s="8">
        <f>SUM(Table325[[#This Row],[45]:[49]])</f>
        <v>317049</v>
      </c>
      <c r="AA119" s="8">
        <f>SUM(Table325[[#This Row],[50]:[54]])</f>
        <v>358937</v>
      </c>
      <c r="AB119" s="8">
        <f>SUM(Table325[[#This Row],[55]:[59]])</f>
        <v>377966</v>
      </c>
      <c r="AC119" s="8">
        <f>SUM(Table325[[#This Row],[60]:[64]])</f>
        <v>354148</v>
      </c>
      <c r="AD119" s="8">
        <f>SUM(Table325[[#This Row],[65]:[69]])</f>
        <v>298783</v>
      </c>
      <c r="AE119" s="8">
        <f>SUM(Table325[[#This Row],[70]:[74]])</f>
        <v>260067</v>
      </c>
      <c r="AF119" s="8">
        <f>SUM(Table325[[#This Row],[75]:[79]])</f>
        <v>244064</v>
      </c>
      <c r="AG119" s="8">
        <f>SUM(Table325[[#This Row],[80]:[84]])</f>
        <v>150201</v>
      </c>
      <c r="AH119" s="8">
        <f>SUM(Table325[[#This Row],[85]:[89]])</f>
        <v>93073</v>
      </c>
      <c r="AI119" s="8">
        <f>Table325[[#This Row],[90]]</f>
        <v>49368</v>
      </c>
      <c r="AJ119" s="9">
        <v>55291</v>
      </c>
      <c r="AK119" s="8">
        <v>57238</v>
      </c>
      <c r="AL119" s="8">
        <v>60398</v>
      </c>
      <c r="AM119" s="8">
        <v>60107</v>
      </c>
      <c r="AN119" s="8">
        <v>63222</v>
      </c>
      <c r="AO119" s="8">
        <v>63874</v>
      </c>
      <c r="AP119" s="8">
        <v>64749</v>
      </c>
      <c r="AQ119" s="8">
        <v>66570</v>
      </c>
      <c r="AR119" s="8">
        <v>67918</v>
      </c>
      <c r="AS119" s="8">
        <v>67571</v>
      </c>
      <c r="AT119" s="8">
        <v>67424</v>
      </c>
      <c r="AU119" s="8">
        <v>69310</v>
      </c>
      <c r="AV119" s="8">
        <v>70756</v>
      </c>
      <c r="AW119" s="8">
        <v>70294</v>
      </c>
      <c r="AX119" s="8">
        <v>69849</v>
      </c>
      <c r="AY119" s="8">
        <v>69495</v>
      </c>
      <c r="AZ119" s="8">
        <v>69321</v>
      </c>
      <c r="BA119" s="8">
        <v>67716</v>
      </c>
      <c r="BB119" s="8">
        <v>68022</v>
      </c>
      <c r="BC119" s="8">
        <v>74593</v>
      </c>
      <c r="BD119" s="8">
        <v>76078</v>
      </c>
      <c r="BE119" s="8">
        <v>72583</v>
      </c>
      <c r="BF119" s="8">
        <v>70109</v>
      </c>
      <c r="BG119" s="8">
        <v>69283</v>
      </c>
      <c r="BH119" s="8">
        <v>69602</v>
      </c>
      <c r="BI119" s="8">
        <v>70312</v>
      </c>
      <c r="BJ119" s="8">
        <v>72096</v>
      </c>
      <c r="BK119" s="8">
        <v>72752</v>
      </c>
      <c r="BL119" s="8">
        <v>71635</v>
      </c>
      <c r="BM119" s="8">
        <v>73029</v>
      </c>
      <c r="BN119" s="8">
        <v>75691</v>
      </c>
      <c r="BO119" s="8">
        <v>76395</v>
      </c>
      <c r="BP119" s="8">
        <v>78117</v>
      </c>
      <c r="BQ119" s="8">
        <v>79218</v>
      </c>
      <c r="BR119" s="8">
        <v>78165</v>
      </c>
      <c r="BS119" s="8">
        <v>76936</v>
      </c>
      <c r="BT119" s="8">
        <v>78536</v>
      </c>
      <c r="BU119" s="8">
        <v>76770</v>
      </c>
      <c r="BV119" s="8">
        <v>76022</v>
      </c>
      <c r="BW119" s="8">
        <v>74959</v>
      </c>
      <c r="BX119" s="8">
        <v>72374</v>
      </c>
      <c r="BY119" s="8">
        <v>71800</v>
      </c>
      <c r="BZ119" s="8">
        <v>70873</v>
      </c>
      <c r="CA119" s="8">
        <v>71301</v>
      </c>
      <c r="CB119" s="8">
        <v>70952</v>
      </c>
      <c r="CC119" s="8">
        <v>67498</v>
      </c>
      <c r="CD119" s="8">
        <v>61979</v>
      </c>
      <c r="CE119" s="8">
        <v>60790</v>
      </c>
      <c r="CF119" s="8">
        <v>62756</v>
      </c>
      <c r="CG119" s="8">
        <v>64026</v>
      </c>
      <c r="CH119" s="8">
        <v>65482</v>
      </c>
      <c r="CI119" s="8">
        <v>69467</v>
      </c>
      <c r="CJ119" s="8">
        <v>72794</v>
      </c>
      <c r="CK119" s="8">
        <v>76587</v>
      </c>
      <c r="CL119" s="8">
        <v>74607</v>
      </c>
      <c r="CM119" s="8">
        <v>75900</v>
      </c>
      <c r="CN119" s="8">
        <v>75864</v>
      </c>
      <c r="CO119" s="8">
        <v>75816</v>
      </c>
      <c r="CP119" s="8">
        <v>74964</v>
      </c>
      <c r="CQ119" s="8">
        <v>75422</v>
      </c>
      <c r="CR119" s="8">
        <v>74565</v>
      </c>
      <c r="CS119" s="8">
        <v>73283</v>
      </c>
      <c r="CT119" s="8">
        <v>71665</v>
      </c>
      <c r="CU119" s="8">
        <v>68803</v>
      </c>
      <c r="CV119" s="8">
        <v>65832</v>
      </c>
      <c r="CW119" s="8">
        <v>64288</v>
      </c>
      <c r="CX119" s="8">
        <v>62927</v>
      </c>
      <c r="CY119" s="8">
        <v>59855</v>
      </c>
      <c r="CZ119" s="8">
        <v>57463</v>
      </c>
      <c r="DA119" s="8">
        <v>54250</v>
      </c>
      <c r="DB119" s="8">
        <v>54629</v>
      </c>
      <c r="DC119" s="8">
        <v>52972</v>
      </c>
      <c r="DD119" s="8">
        <v>50588</v>
      </c>
      <c r="DE119" s="8">
        <v>51103</v>
      </c>
      <c r="DF119" s="8">
        <v>50775</v>
      </c>
      <c r="DG119" s="8">
        <v>51383</v>
      </c>
      <c r="DH119" s="8">
        <v>53731</v>
      </c>
      <c r="DI119" s="8">
        <v>57511</v>
      </c>
      <c r="DJ119" s="8">
        <v>41571</v>
      </c>
      <c r="DK119" s="8">
        <v>39868</v>
      </c>
      <c r="DL119" s="8">
        <v>37758</v>
      </c>
      <c r="DM119" s="8">
        <v>33724</v>
      </c>
      <c r="DN119" s="8">
        <v>28869</v>
      </c>
      <c r="DO119" s="8">
        <v>24828</v>
      </c>
      <c r="DP119" s="8">
        <v>25022</v>
      </c>
      <c r="DQ119" s="8">
        <v>23189</v>
      </c>
      <c r="DR119" s="8">
        <v>21338</v>
      </c>
      <c r="DS119" s="8">
        <v>18671</v>
      </c>
      <c r="DT119" s="8">
        <v>16231</v>
      </c>
      <c r="DU119" s="8">
        <v>13644</v>
      </c>
      <c r="DV119" s="8">
        <v>49368</v>
      </c>
      <c r="DW119" s="8">
        <f t="shared" si="4"/>
        <v>3533340</v>
      </c>
      <c r="DX119" s="8">
        <f t="shared" si="5"/>
        <v>500270</v>
      </c>
      <c r="DY119" s="8">
        <f t="shared" si="6"/>
        <v>1804982</v>
      </c>
      <c r="DZ119" s="8">
        <f t="shared" si="7"/>
        <v>1091051</v>
      </c>
    </row>
    <row r="120" spans="1:130" x14ac:dyDescent="0.2">
      <c r="A120" t="s">
        <v>362</v>
      </c>
      <c r="B120" t="s">
        <v>363</v>
      </c>
      <c r="C120" t="s">
        <v>364</v>
      </c>
      <c r="D120" s="8">
        <f>SUM(Table325[[#This Row],[0]:[90]])</f>
        <v>58620101</v>
      </c>
      <c r="E120" s="9">
        <f>SUM(Table325[[#This Row],[0]:[15]])</f>
        <v>10768248</v>
      </c>
      <c r="F120" s="8">
        <f>SUM(Table325[[#This Row],[16]:[64]])</f>
        <v>36870761</v>
      </c>
      <c r="G120" s="8">
        <f>SUM(Table325[[#This Row],[65]:[90]])</f>
        <v>10981092</v>
      </c>
      <c r="H120" s="8">
        <f>SUM(Table325[[#This Row],[85]:[90]])</f>
        <v>1484012</v>
      </c>
      <c r="I120" s="9">
        <f>SUM(Table325[[#This Row],[0]:[17]])</f>
        <v>12183016</v>
      </c>
      <c r="J120" s="8">
        <f>SUM(Table325[[#This Row],[18]:[64]])</f>
        <v>35455993</v>
      </c>
      <c r="K120" s="9">
        <f>SUM(Table325[[#This Row],[0]:[4]])</f>
        <v>3072243</v>
      </c>
      <c r="L120" s="8">
        <f>SUM(Table325[[#This Row],[5]:[15]])</f>
        <v>7696005</v>
      </c>
      <c r="M120" s="8">
        <f>SUM(Table325[[#This Row],[16]:[24]])</f>
        <v>6322624</v>
      </c>
      <c r="N120" s="8">
        <f>SUM(Table325[[#This Row],[25]:[49]])</f>
        <v>19395220</v>
      </c>
      <c r="O120" s="8">
        <f>SUM(Table325[[#This Row],[50]:[64]])</f>
        <v>11152917</v>
      </c>
      <c r="P120" s="8">
        <f>SUM(Table325[[#This Row],[65]:[74]])</f>
        <v>5519950</v>
      </c>
      <c r="Q120" s="8">
        <f>SUM(Table325[[#This Row],[75]:[84]])</f>
        <v>3977130</v>
      </c>
      <c r="R120" s="9">
        <f>SUM(Table325[[#This Row],[5]:[9]])</f>
        <v>3401724</v>
      </c>
      <c r="S120" s="8">
        <f>SUM(Table325[[#This Row],[10]:[14]])</f>
        <v>3581732</v>
      </c>
      <c r="T120" s="8">
        <f>SUM(Table325[[#This Row],[15]:[19]])</f>
        <v>3509155</v>
      </c>
      <c r="U120" s="8">
        <f>SUM(Table325[[#This Row],[20]:[24]])</f>
        <v>3526018</v>
      </c>
      <c r="V120" s="8">
        <f>SUM(Table325[[#This Row],[25]:[29]])</f>
        <v>3885571</v>
      </c>
      <c r="W120" s="8">
        <f>SUM(Table325[[#This Row],[30]:[34]])</f>
        <v>4101144</v>
      </c>
      <c r="X120" s="8">
        <f>SUM(Table325[[#This Row],[35]:[39]])</f>
        <v>4073458</v>
      </c>
      <c r="Y120" s="8">
        <f>SUM(Table325[[#This Row],[40]:[44]])</f>
        <v>3855280</v>
      </c>
      <c r="Z120" s="8">
        <f>SUM(Table325[[#This Row],[45]:[49]])</f>
        <v>3479767</v>
      </c>
      <c r="AA120" s="8">
        <f>SUM(Table325[[#This Row],[50]:[54]])</f>
        <v>3728798</v>
      </c>
      <c r="AB120" s="8">
        <f>SUM(Table325[[#This Row],[55]:[59]])</f>
        <v>3861340</v>
      </c>
      <c r="AC120" s="8">
        <f>SUM(Table325[[#This Row],[60]:[64]])</f>
        <v>3562779</v>
      </c>
      <c r="AD120" s="8">
        <f>SUM(Table325[[#This Row],[65]:[69]])</f>
        <v>2951642</v>
      </c>
      <c r="AE120" s="8">
        <f>SUM(Table325[[#This Row],[70]:[74]])</f>
        <v>2568308</v>
      </c>
      <c r="AF120" s="8">
        <f>SUM(Table325[[#This Row],[75]:[79]])</f>
        <v>2433995</v>
      </c>
      <c r="AG120" s="8">
        <f>SUM(Table325[[#This Row],[80]:[84]])</f>
        <v>1543135</v>
      </c>
      <c r="AH120" s="8">
        <f>SUM(Table325[[#This Row],[85]:[89]])</f>
        <v>951369</v>
      </c>
      <c r="AI120" s="8">
        <f>Table325[[#This Row],[90]]</f>
        <v>532643</v>
      </c>
      <c r="AJ120" s="9">
        <v>573812</v>
      </c>
      <c r="AK120" s="8">
        <v>593575</v>
      </c>
      <c r="AL120" s="8">
        <v>630059</v>
      </c>
      <c r="AM120" s="8">
        <v>625948</v>
      </c>
      <c r="AN120" s="8">
        <v>648849</v>
      </c>
      <c r="AO120" s="8">
        <v>659421</v>
      </c>
      <c r="AP120" s="8">
        <v>667251</v>
      </c>
      <c r="AQ120" s="8">
        <v>682421</v>
      </c>
      <c r="AR120" s="8">
        <v>699257</v>
      </c>
      <c r="AS120" s="8">
        <v>693374</v>
      </c>
      <c r="AT120" s="8">
        <v>695901</v>
      </c>
      <c r="AU120" s="8">
        <v>712018</v>
      </c>
      <c r="AV120" s="8">
        <v>728659</v>
      </c>
      <c r="AW120" s="8">
        <v>727289</v>
      </c>
      <c r="AX120" s="8">
        <v>717865</v>
      </c>
      <c r="AY120" s="8">
        <v>712549</v>
      </c>
      <c r="AZ120" s="8">
        <v>719178</v>
      </c>
      <c r="BA120" s="8">
        <v>695590</v>
      </c>
      <c r="BB120" s="8">
        <v>686352</v>
      </c>
      <c r="BC120" s="8">
        <v>695486</v>
      </c>
      <c r="BD120" s="8">
        <v>695274</v>
      </c>
      <c r="BE120" s="8">
        <v>691406</v>
      </c>
      <c r="BF120" s="8">
        <v>697351</v>
      </c>
      <c r="BG120" s="8">
        <v>710646</v>
      </c>
      <c r="BH120" s="8">
        <v>731341</v>
      </c>
      <c r="BI120" s="8">
        <v>759095</v>
      </c>
      <c r="BJ120" s="8">
        <v>773516</v>
      </c>
      <c r="BK120" s="8">
        <v>788460</v>
      </c>
      <c r="BL120" s="8">
        <v>777372</v>
      </c>
      <c r="BM120" s="8">
        <v>787128</v>
      </c>
      <c r="BN120" s="8">
        <v>805239</v>
      </c>
      <c r="BO120" s="8">
        <v>805672</v>
      </c>
      <c r="BP120" s="8">
        <v>824590</v>
      </c>
      <c r="BQ120" s="8">
        <v>833482</v>
      </c>
      <c r="BR120" s="8">
        <v>832161</v>
      </c>
      <c r="BS120" s="8">
        <v>824692</v>
      </c>
      <c r="BT120" s="8">
        <v>831419</v>
      </c>
      <c r="BU120" s="8">
        <v>812545</v>
      </c>
      <c r="BV120" s="8">
        <v>805362</v>
      </c>
      <c r="BW120" s="8">
        <v>799440</v>
      </c>
      <c r="BX120" s="8">
        <v>773610</v>
      </c>
      <c r="BY120" s="8">
        <v>772141</v>
      </c>
      <c r="BZ120" s="8">
        <v>765546</v>
      </c>
      <c r="CA120" s="8">
        <v>771457</v>
      </c>
      <c r="CB120" s="8">
        <v>772526</v>
      </c>
      <c r="CC120" s="8">
        <v>738963</v>
      </c>
      <c r="CD120" s="8">
        <v>686219</v>
      </c>
      <c r="CE120" s="8">
        <v>672429</v>
      </c>
      <c r="CF120" s="8">
        <v>684749</v>
      </c>
      <c r="CG120" s="8">
        <v>697407</v>
      </c>
      <c r="CH120" s="8">
        <v>703813</v>
      </c>
      <c r="CI120" s="8">
        <v>729388</v>
      </c>
      <c r="CJ120" s="8">
        <v>754938</v>
      </c>
      <c r="CK120" s="8">
        <v>780892</v>
      </c>
      <c r="CL120" s="8">
        <v>759767</v>
      </c>
      <c r="CM120" s="8">
        <v>775106</v>
      </c>
      <c r="CN120" s="8">
        <v>771539</v>
      </c>
      <c r="CO120" s="8">
        <v>774808</v>
      </c>
      <c r="CP120" s="8">
        <v>770180</v>
      </c>
      <c r="CQ120" s="8">
        <v>769707</v>
      </c>
      <c r="CR120" s="8">
        <v>757491</v>
      </c>
      <c r="CS120" s="8">
        <v>738322</v>
      </c>
      <c r="CT120" s="8">
        <v>718569</v>
      </c>
      <c r="CU120" s="8">
        <v>689549</v>
      </c>
      <c r="CV120" s="8">
        <v>658848</v>
      </c>
      <c r="CW120" s="8">
        <v>639143</v>
      </c>
      <c r="CX120" s="8">
        <v>618514</v>
      </c>
      <c r="CY120" s="8">
        <v>589882</v>
      </c>
      <c r="CZ120" s="8">
        <v>564430</v>
      </c>
      <c r="DA120" s="8">
        <v>539673</v>
      </c>
      <c r="DB120" s="8">
        <v>536645</v>
      </c>
      <c r="DC120" s="8">
        <v>523049</v>
      </c>
      <c r="DD120" s="8">
        <v>503524</v>
      </c>
      <c r="DE120" s="8">
        <v>501510</v>
      </c>
      <c r="DF120" s="8">
        <v>503580</v>
      </c>
      <c r="DG120" s="8">
        <v>509713</v>
      </c>
      <c r="DH120" s="8">
        <v>531492</v>
      </c>
      <c r="DI120" s="8">
        <v>567237</v>
      </c>
      <c r="DJ120" s="8">
        <v>424408</v>
      </c>
      <c r="DK120" s="8">
        <v>401145</v>
      </c>
      <c r="DL120" s="8">
        <v>388753</v>
      </c>
      <c r="DM120" s="8">
        <v>347609</v>
      </c>
      <c r="DN120" s="8">
        <v>298656</v>
      </c>
      <c r="DO120" s="8">
        <v>255001</v>
      </c>
      <c r="DP120" s="8">
        <v>253116</v>
      </c>
      <c r="DQ120" s="8">
        <v>237616</v>
      </c>
      <c r="DR120" s="8">
        <v>216590</v>
      </c>
      <c r="DS120" s="8">
        <v>190245</v>
      </c>
      <c r="DT120" s="8">
        <v>165268</v>
      </c>
      <c r="DU120" s="8">
        <v>141650</v>
      </c>
      <c r="DV120" s="8">
        <v>532643</v>
      </c>
      <c r="DW120" s="8">
        <f t="shared" si="4"/>
        <v>36870761</v>
      </c>
      <c r="DX120" s="8">
        <f t="shared" si="5"/>
        <v>4907856</v>
      </c>
      <c r="DY120" s="8">
        <f t="shared" si="6"/>
        <v>19395220</v>
      </c>
      <c r="DZ120" s="8">
        <f t="shared" si="7"/>
        <v>11152917</v>
      </c>
    </row>
  </sheetData>
  <mergeCells count="4">
    <mergeCell ref="D4:G4"/>
    <mergeCell ref="H4:I4"/>
    <mergeCell ref="J4:P4"/>
    <mergeCell ref="Q4:AH4"/>
  </mergeCell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Mid-2022 Persons</vt:lpstr>
      <vt:lpstr>Mid-2023 Persons</vt:lpstr>
      <vt:lpstr>Mid-2024 Persons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Mitchell</dc:creator>
  <cp:lastModifiedBy>John Mitchell</cp:lastModifiedBy>
  <dcterms:created xsi:type="dcterms:W3CDTF">2025-11-07T14:13:59Z</dcterms:created>
  <dcterms:modified xsi:type="dcterms:W3CDTF">2025-11-07T14:17:24Z</dcterms:modified>
</cp:coreProperties>
</file>